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Mega\PROJETOS 2023\2023-002-MONITORAMENTO-SEGURANÇA\Licitação\2023-03-27\"/>
    </mc:Choice>
  </mc:AlternateContent>
  <xr:revisionPtr revIDLastSave="0" documentId="13_ncr:1_{CD590456-E901-44FF-9778-955C48FBFFC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ronograma" sheetId="7" r:id="rId1"/>
    <sheet name="Orçamento" sheetId="5" r:id="rId2"/>
  </sheets>
  <definedNames>
    <definedName name="_xlnm.Print_Area" localSheetId="0">Cronograma!$A$1:$L$35</definedName>
    <definedName name="_xlnm.Print_Area" localSheetId="1">Orçamento!$A$1:$H$29</definedName>
    <definedName name="_xlnm.Print_Titles" localSheetId="0">Cronograma!$1:$9</definedName>
    <definedName name="_xlnm.Print_Titles" localSheetId="1">Orçamento!$1:$9</definedName>
  </definedNames>
  <calcPr calcId="181029"/>
</workbook>
</file>

<file path=xl/calcChain.xml><?xml version="1.0" encoding="utf-8"?>
<calcChain xmlns="http://schemas.openxmlformats.org/spreadsheetml/2006/main">
  <c r="B17" i="7" l="1"/>
  <c r="H15" i="5"/>
  <c r="B21" i="7"/>
  <c r="H22" i="5"/>
  <c r="B22" i="7"/>
  <c r="B24" i="7"/>
  <c r="B15" i="7"/>
  <c r="H14" i="5"/>
  <c r="H24" i="5"/>
  <c r="B14" i="7"/>
  <c r="H21" i="5"/>
  <c r="B16" i="7"/>
  <c r="H23" i="5"/>
  <c r="B23" i="7"/>
  <c r="H17" i="5"/>
  <c r="H16" i="5"/>
  <c r="F16" i="7" l="1"/>
  <c r="D16" i="7"/>
  <c r="J16" i="7"/>
  <c r="H16" i="7"/>
  <c r="J14" i="7"/>
  <c r="H14" i="7"/>
  <c r="F14" i="7"/>
  <c r="D14" i="7"/>
  <c r="D22" i="7"/>
  <c r="H22" i="7"/>
  <c r="J22" i="7"/>
  <c r="F22" i="7"/>
  <c r="D17" i="7"/>
  <c r="J17" i="7"/>
  <c r="H17" i="7"/>
  <c r="F17" i="7"/>
  <c r="F21" i="7"/>
  <c r="J21" i="7"/>
  <c r="D21" i="7"/>
  <c r="H21" i="7"/>
  <c r="H15" i="7"/>
  <c r="F15" i="7"/>
  <c r="D15" i="7"/>
  <c r="J15" i="7"/>
  <c r="J23" i="7"/>
  <c r="F23" i="7"/>
  <c r="D23" i="7"/>
  <c r="H23" i="7"/>
  <c r="H24" i="7"/>
  <c r="F24" i="7"/>
  <c r="D24" i="7"/>
  <c r="J24" i="7"/>
  <c r="K24" i="7" l="1"/>
  <c r="L24" i="7"/>
  <c r="N24" i="7" s="1"/>
  <c r="L23" i="7"/>
  <c r="N23" i="7" s="1"/>
  <c r="K23" i="7"/>
  <c r="L15" i="7"/>
  <c r="N15" i="7" s="1"/>
  <c r="K15" i="7"/>
  <c r="L21" i="7"/>
  <c r="N21" i="7" s="1"/>
  <c r="K21" i="7"/>
  <c r="L14" i="7"/>
  <c r="N14" i="7" s="1"/>
  <c r="K14" i="7"/>
  <c r="L16" i="7"/>
  <c r="N16" i="7" s="1"/>
  <c r="K16" i="7"/>
  <c r="K17" i="7"/>
  <c r="L17" i="7"/>
  <c r="N17" i="7" s="1"/>
  <c r="K22" i="7"/>
  <c r="L22" i="7"/>
  <c r="N22" i="7" s="1"/>
  <c r="B18" i="7" l="1"/>
  <c r="B12" i="7"/>
  <c r="B19" i="7" l="1"/>
  <c r="H19" i="5"/>
  <c r="B20" i="7"/>
  <c r="H20" i="5"/>
  <c r="F19" i="7" l="1"/>
  <c r="H20" i="7"/>
  <c r="J20" i="7"/>
  <c r="D20" i="7"/>
  <c r="F20" i="7"/>
  <c r="H18" i="5"/>
  <c r="J19" i="7"/>
  <c r="D19" i="7"/>
  <c r="H19" i="7"/>
  <c r="L20" i="7" l="1"/>
  <c r="N20" i="7" s="1"/>
  <c r="K20" i="7"/>
  <c r="L19" i="7"/>
  <c r="K19" i="7"/>
  <c r="N19" i="7" l="1"/>
  <c r="B13" i="7" l="1"/>
  <c r="H11" i="5" l="1"/>
  <c r="H10" i="5" l="1"/>
  <c r="H13" i="5"/>
  <c r="H12" i="5" s="1"/>
  <c r="A12" i="7" l="1"/>
  <c r="D13" i="7"/>
  <c r="H13" i="7"/>
  <c r="H12" i="7" s="1"/>
  <c r="J13" i="7"/>
  <c r="J12" i="7" s="1"/>
  <c r="F13" i="7"/>
  <c r="F12" i="7" s="1"/>
  <c r="K13" i="7" l="1"/>
  <c r="D12" i="7"/>
  <c r="L13" i="7"/>
  <c r="N13" i="7" s="1"/>
  <c r="B6" i="7"/>
  <c r="B5" i="7"/>
  <c r="A14" i="7" l="1"/>
  <c r="L12" i="7"/>
  <c r="N12" i="7" s="1"/>
  <c r="A13" i="7"/>
  <c r="A15" i="7" l="1"/>
  <c r="K12" i="7"/>
  <c r="I12" i="7"/>
  <c r="C12" i="7"/>
  <c r="G12" i="7"/>
  <c r="E12" i="7"/>
  <c r="A17" i="7" l="1"/>
  <c r="A16" i="7"/>
  <c r="E8" i="7" l="1"/>
  <c r="G8" i="7" s="1"/>
  <c r="I8" i="7" s="1"/>
  <c r="B29" i="7"/>
  <c r="B10" i="7"/>
  <c r="A10" i="7"/>
  <c r="A11" i="7" l="1"/>
  <c r="J11" i="7" l="1"/>
  <c r="F11" i="7"/>
  <c r="D11" i="7"/>
  <c r="H11" i="7"/>
  <c r="B11" i="7"/>
  <c r="F10" i="7" l="1"/>
  <c r="H10" i="7"/>
  <c r="J10" i="7"/>
  <c r="K11" i="7"/>
  <c r="L11" i="7"/>
  <c r="N11" i="7" s="1"/>
  <c r="D10" i="7"/>
  <c r="L10" i="7" l="1"/>
  <c r="A18" i="7" l="1"/>
  <c r="I10" i="7"/>
  <c r="A19" i="7" l="1"/>
  <c r="E10" i="7"/>
  <c r="K10" i="7"/>
  <c r="N10" i="7"/>
  <c r="C10" i="7"/>
  <c r="G10" i="7"/>
  <c r="A21" i="7" l="1"/>
  <c r="A20" i="7"/>
  <c r="A22" i="7" l="1"/>
  <c r="A24" i="7" l="1"/>
  <c r="A23" i="7"/>
  <c r="H26" i="5"/>
  <c r="F18" i="7" l="1"/>
  <c r="J18" i="7"/>
  <c r="H18" i="7"/>
  <c r="D18" i="7" l="1"/>
  <c r="L18" i="7" l="1"/>
  <c r="N18" i="7" l="1"/>
  <c r="K18" i="7"/>
  <c r="I18" i="7"/>
  <c r="E18" i="7"/>
  <c r="G18" i="7"/>
  <c r="C18" i="7" l="1"/>
  <c r="D25" i="7"/>
  <c r="D26" i="7" s="1"/>
  <c r="F25" i="7"/>
  <c r="H25" i="7"/>
  <c r="F26" i="7" l="1"/>
  <c r="H26" i="7" s="1"/>
  <c r="J25" i="7" l="1"/>
  <c r="J26" i="7" s="1"/>
  <c r="L25" i="7"/>
  <c r="N26" i="7" s="1"/>
</calcChain>
</file>

<file path=xl/sharedStrings.xml><?xml version="1.0" encoding="utf-8"?>
<sst xmlns="http://schemas.openxmlformats.org/spreadsheetml/2006/main" count="95" uniqueCount="70">
  <si>
    <t>02.08.020</t>
  </si>
  <si>
    <t>Placa de identificação para obra</t>
  </si>
  <si>
    <t>40.02.460</t>
  </si>
  <si>
    <t>Caixa em alumínio fundido à prova de tempo, umidade, gases, vapores e pó, 240 x 240 x 150 mm</t>
  </si>
  <si>
    <t>41.10.260</t>
  </si>
  <si>
    <t>Poste telecônico curvo em aço SAE 1010/1020 galvanizado a fogo, altura de 8,00 m</t>
  </si>
  <si>
    <t>66.08.061</t>
  </si>
  <si>
    <t>66.08.115</t>
  </si>
  <si>
    <t>Rack fechado de piso padrão metálico, 19 x 44 Us x 770 mm</t>
  </si>
  <si>
    <t>66.08.131</t>
  </si>
  <si>
    <t>66.08.401</t>
  </si>
  <si>
    <t>66.08.610</t>
  </si>
  <si>
    <t>Unidade gerenciadora digital de vídeo em rede (NVR) de até 16 câmeras IP, armazenamento de 12 TB, 1 interface de rede Gigabit Ethernet e 4 entradas de alarme</t>
  </si>
  <si>
    <t>66.20.202</t>
  </si>
  <si>
    <t>Instalação de câmera fixa para CFTV</t>
  </si>
  <si>
    <t>66.20.225</t>
  </si>
  <si>
    <t>Switch Gigabit 24 portas com capacidade de 10/100/1000/Mbps</t>
  </si>
  <si>
    <t>Referência</t>
  </si>
  <si>
    <t>Item</t>
  </si>
  <si>
    <t>Descrição</t>
  </si>
  <si>
    <t xml:space="preserve">Qtde </t>
  </si>
  <si>
    <t xml:space="preserve">P.Unitário </t>
  </si>
  <si>
    <t xml:space="preserve">Total </t>
  </si>
  <si>
    <t xml:space="preserve">VALOR TOTAL </t>
  </si>
  <si>
    <t>Alan Francisco Ferracini</t>
  </si>
  <si>
    <t>Prefeito Municipal</t>
  </si>
  <si>
    <t>Engenheiro Civil</t>
  </si>
  <si>
    <t>CPOS</t>
  </si>
  <si>
    <t>Unidade</t>
  </si>
  <si>
    <t>Salvador Noboa Filho</t>
  </si>
  <si>
    <t xml:space="preserve">LOCAL: </t>
  </si>
  <si>
    <t>PLANILHA DE ORÇAMENTÁRIA</t>
  </si>
  <si>
    <t xml:space="preserve">ESCOPO: </t>
  </si>
  <si>
    <t xml:space="preserve"> </t>
  </si>
  <si>
    <t>Código</t>
  </si>
  <si>
    <t>CRONOGRAMA FISICO FINANCEIRO</t>
  </si>
  <si>
    <t>ITEM</t>
  </si>
  <si>
    <t>PRÉDIO</t>
  </si>
  <si>
    <t>TOTAL</t>
  </si>
  <si>
    <t>UN</t>
  </si>
  <si>
    <t>M2</t>
  </si>
  <si>
    <t>TOTALIZADOR MENSAL</t>
  </si>
  <si>
    <t>ACUMULADO</t>
  </si>
  <si>
    <t>Mesa controladora híbrida para até 32 câmeras IPs, com teclado e joystick, compatível com sistema de CFTV, IP ou analógico</t>
  </si>
  <si>
    <t>66.08.258</t>
  </si>
  <si>
    <t>Ponto de acesso de dados (Access Point), uso interno, compatível com PoE 802.3af</t>
  </si>
  <si>
    <t>66.08.328</t>
  </si>
  <si>
    <t>Câmera fixa colorida com domo, para áreas internas e externas - 5 MP</t>
  </si>
  <si>
    <t>Estação de monitoramento "WorkStation" para até 3 monitores - memória RAM de 16 GB</t>
  </si>
  <si>
    <t>CJ</t>
  </si>
  <si>
    <t>SERVIÇOS INICIAIS</t>
  </si>
  <si>
    <t>INSTALAÇÃO DE CAMERAS</t>
  </si>
  <si>
    <t>CENTRAL DE MONITORAMENTO</t>
  </si>
  <si>
    <t>ENTRADAS DA CIDADE DE DUMONT - SP</t>
  </si>
  <si>
    <t>SISTEMA DE MONITORAMENTO DAS ENTRADAS DA CIDADE</t>
  </si>
  <si>
    <t>Monitor LCD ou LED colorido, tela plana de 32"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</si>
  <si>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</si>
  <si>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</si>
  <si>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</si>
  <si>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</si>
  <si>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</si>
  <si>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</si>
  <si>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</si>
  <si>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</si>
  <si>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</si>
  <si>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</si>
  <si>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</si>
  <si>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</si>
  <si>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cidade e data</t>
  </si>
  <si>
    <t>inserir logo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</si>
</sst>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Mês &quot;##"/>
    <numFmt numFmtId="165" formatCode="0.0%"/>
  </numFmts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sz val="10"/>
      <name val="Arial"/>
    </font>
    <font>
      <i/>
      <sz val="10"/>
      <color theme="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2" fillId="2" borderId="1"/>
    <xf numFmtId="43" fontId="2" fillId="2" borderId="1" applyFont="0" applyFill="0" applyBorder="0" applyAlignment="0" applyProtection="0"/>
    <xf numFmtId="0" fontId="3" fillId="2" borderId="1"/>
    <xf numFmtId="9" fontId="2" fillId="0" borderId="0" applyFont="0" applyFill="0" applyBorder="0" applyAlignment="0" applyProtection="0"/>
    <xf numFmtId="0" fontId="1" fillId="2" borderId="1"/>
    <xf numFmtId="0" fontId="12" fillId="2" borderId="1"/>
    <xf numFmtId="0" fontId="12" fillId="2" borderId="1"/>
  </cellStyleXfs>
  <cellXfs count="91">
    <xf numFmtId="0" fontId="0" fillId="0" borderId="0" xfId="0"/>
    <xf numFmtId="0" fontId="5" fillId="2" borderId="1" xfId="3" applyFont="1"/>
    <xf numFmtId="0" fontId="6" fillId="2" borderId="1" xfId="3" applyFont="1" applyAlignment="1">
      <alignment horizontal="center" vertical="center"/>
    </xf>
    <xf numFmtId="0" fontId="5" fillId="2" borderId="1" xfId="3" applyFont="1" applyAlignment="1">
      <alignment horizontal="center" vertical="center"/>
    </xf>
    <xf numFmtId="4" fontId="5" fillId="2" borderId="2" xfId="3" applyNumberFormat="1" applyFont="1" applyBorder="1" applyAlignment="1">
      <alignment horizontal="center" vertical="center"/>
    </xf>
    <xf numFmtId="0" fontId="6" fillId="4" borderId="2" xfId="3" applyFont="1" applyFill="1" applyBorder="1" applyAlignment="1">
      <alignment vertical="center" wrapText="1"/>
    </xf>
    <xf numFmtId="0" fontId="5" fillId="2" borderId="1" xfId="3" applyFont="1" applyAlignment="1">
      <alignment wrapText="1"/>
    </xf>
    <xf numFmtId="0" fontId="6" fillId="2" borderId="1" xfId="3" applyFont="1" applyAlignment="1">
      <alignment horizontal="center" vertical="center" wrapText="1"/>
    </xf>
    <xf numFmtId="0" fontId="6" fillId="2" borderId="7" xfId="3" applyFont="1" applyBorder="1" applyAlignment="1">
      <alignment horizontal="right" vertical="center"/>
    </xf>
    <xf numFmtId="0" fontId="6" fillId="2" borderId="8" xfId="3" applyFont="1" applyBorder="1" applyAlignment="1">
      <alignment horizontal="left" vertical="center"/>
    </xf>
    <xf numFmtId="0" fontId="6" fillId="2" borderId="8" xfId="3" applyFont="1" applyBorder="1" applyAlignment="1">
      <alignment horizontal="center" vertical="center" wrapText="1"/>
    </xf>
    <xf numFmtId="0" fontId="6" fillId="2" borderId="9" xfId="3" applyFont="1" applyBorder="1" applyAlignment="1">
      <alignment horizontal="center" vertical="center" wrapText="1"/>
    </xf>
    <xf numFmtId="0" fontId="6" fillId="2" borderId="10" xfId="3" applyFont="1" applyBorder="1" applyAlignment="1">
      <alignment horizontal="right" vertical="center"/>
    </xf>
    <xf numFmtId="0" fontId="6" fillId="2" borderId="11" xfId="3" applyFont="1" applyBorder="1" applyAlignment="1">
      <alignment horizontal="left" vertical="center"/>
    </xf>
    <xf numFmtId="0" fontId="6" fillId="2" borderId="11" xfId="3" applyFont="1" applyBorder="1" applyAlignment="1">
      <alignment horizontal="center" vertical="center" wrapText="1"/>
    </xf>
    <xf numFmtId="0" fontId="6" fillId="2" borderId="12" xfId="3" applyFont="1" applyBorder="1" applyAlignment="1">
      <alignment horizontal="center" vertical="center" wrapText="1"/>
    </xf>
    <xf numFmtId="0" fontId="4" fillId="2" borderId="14" xfId="3" applyFont="1" applyBorder="1" applyAlignment="1">
      <alignment horizontal="center" vertical="center"/>
    </xf>
    <xf numFmtId="0" fontId="4" fillId="4" borderId="14" xfId="3" applyFont="1" applyFill="1" applyBorder="1" applyAlignment="1">
      <alignment horizontal="center" vertical="center"/>
    </xf>
    <xf numFmtId="0" fontId="6" fillId="4" borderId="16" xfId="3" applyFont="1" applyFill="1" applyBorder="1" applyAlignment="1">
      <alignment horizontal="center" vertical="center"/>
    </xf>
    <xf numFmtId="0" fontId="6" fillId="4" borderId="16" xfId="3" applyFont="1" applyFill="1" applyBorder="1" applyAlignment="1">
      <alignment vertical="center" wrapText="1"/>
    </xf>
    <xf numFmtId="0" fontId="6" fillId="4" borderId="17" xfId="3" applyFont="1" applyFill="1" applyBorder="1" applyAlignment="1">
      <alignment horizontal="center" vertical="center"/>
    </xf>
    <xf numFmtId="4" fontId="6" fillId="4" borderId="17" xfId="3" applyNumberFormat="1" applyFont="1" applyFill="1" applyBorder="1" applyAlignment="1">
      <alignment horizontal="center" vertical="center"/>
    </xf>
    <xf numFmtId="0" fontId="3" fillId="2" borderId="2" xfId="3" applyBorder="1" applyAlignment="1">
      <alignment vertical="center" wrapText="1"/>
    </xf>
    <xf numFmtId="4" fontId="3" fillId="2" borderId="2" xfId="3" applyNumberFormat="1" applyBorder="1" applyAlignment="1">
      <alignment horizontal="center" vertical="center"/>
    </xf>
    <xf numFmtId="0" fontId="3" fillId="2" borderId="1" xfId="3" applyAlignment="1">
      <alignment vertical="center"/>
    </xf>
    <xf numFmtId="0" fontId="3" fillId="2" borderId="1" xfId="3" applyAlignment="1">
      <alignment horizontal="center" vertical="center"/>
    </xf>
    <xf numFmtId="0" fontId="8" fillId="2" borderId="1" xfId="5" applyFont="1" applyAlignment="1">
      <alignment horizontal="center"/>
    </xf>
    <xf numFmtId="0" fontId="6" fillId="2" borderId="1" xfId="5" applyFont="1"/>
    <xf numFmtId="0" fontId="3" fillId="2" borderId="1" xfId="5" applyFont="1"/>
    <xf numFmtId="0" fontId="6" fillId="3" borderId="19" xfId="3" applyFont="1" applyFill="1" applyBorder="1" applyAlignment="1">
      <alignment horizontal="center" vertical="center"/>
    </xf>
    <xf numFmtId="0" fontId="6" fillId="2" borderId="1" xfId="3" applyFont="1" applyAlignment="1">
      <alignment vertical="center" wrapText="1"/>
    </xf>
    <xf numFmtId="0" fontId="4" fillId="4" borderId="19" xfId="3" applyFont="1" applyFill="1" applyBorder="1" applyAlignment="1">
      <alignment horizontal="center" vertical="center"/>
    </xf>
    <xf numFmtId="0" fontId="6" fillId="4" borderId="20" xfId="3" applyFont="1" applyFill="1" applyBorder="1" applyAlignment="1">
      <alignment vertical="center" wrapText="1"/>
    </xf>
    <xf numFmtId="4" fontId="5" fillId="4" borderId="20" xfId="3" applyNumberFormat="1" applyFont="1" applyFill="1" applyBorder="1" applyAlignment="1">
      <alignment horizontal="center" vertical="center"/>
    </xf>
    <xf numFmtId="4" fontId="6" fillId="4" borderId="21" xfId="3" applyNumberFormat="1" applyFont="1" applyFill="1" applyBorder="1" applyAlignment="1">
      <alignment horizontal="center" vertical="center"/>
    </xf>
    <xf numFmtId="0" fontId="3" fillId="2" borderId="14" xfId="3" applyBorder="1" applyAlignment="1">
      <alignment horizontal="center" vertical="center"/>
    </xf>
    <xf numFmtId="0" fontId="8" fillId="2" borderId="1" xfId="5" applyFont="1"/>
    <xf numFmtId="0" fontId="9" fillId="2" borderId="1" xfId="5" applyFont="1"/>
    <xf numFmtId="0" fontId="9" fillId="3" borderId="18" xfId="5" applyFont="1" applyFill="1" applyBorder="1" applyAlignment="1">
      <alignment horizontal="center"/>
    </xf>
    <xf numFmtId="0" fontId="8" fillId="3" borderId="18" xfId="5" applyFont="1" applyFill="1" applyBorder="1"/>
    <xf numFmtId="4" fontId="9" fillId="3" borderId="17" xfId="5" applyNumberFormat="1" applyFont="1" applyFill="1" applyBorder="1" applyAlignment="1">
      <alignment vertical="center"/>
    </xf>
    <xf numFmtId="0" fontId="8" fillId="2" borderId="1" xfId="5" applyFont="1" applyAlignment="1">
      <alignment horizontal="center" vertical="center"/>
    </xf>
    <xf numFmtId="4" fontId="9" fillId="3" borderId="4" xfId="5" applyNumberFormat="1" applyFont="1" applyFill="1" applyBorder="1" applyAlignment="1">
      <alignment vertical="center"/>
    </xf>
    <xf numFmtId="0" fontId="9" fillId="3" borderId="22" xfId="5" applyFont="1" applyFill="1" applyBorder="1" applyAlignment="1">
      <alignment horizontal="center"/>
    </xf>
    <xf numFmtId="0" fontId="6" fillId="3" borderId="23" xfId="3" applyFont="1" applyFill="1" applyBorder="1" applyAlignment="1">
      <alignment vertical="center" wrapText="1"/>
    </xf>
    <xf numFmtId="0" fontId="3" fillId="2" borderId="24" xfId="3" applyBorder="1" applyAlignment="1">
      <alignment vertical="center" wrapText="1"/>
    </xf>
    <xf numFmtId="0" fontId="9" fillId="3" borderId="22" xfId="5" applyFont="1" applyFill="1" applyBorder="1"/>
    <xf numFmtId="165" fontId="8" fillId="3" borderId="19" xfId="4" applyNumberFormat="1" applyFont="1" applyFill="1" applyBorder="1" applyAlignment="1">
      <alignment vertical="center"/>
    </xf>
    <xf numFmtId="4" fontId="9" fillId="3" borderId="18" xfId="5" applyNumberFormat="1" applyFont="1" applyFill="1" applyBorder="1" applyAlignment="1">
      <alignment vertical="center"/>
    </xf>
    <xf numFmtId="4" fontId="9" fillId="3" borderId="21" xfId="4" applyNumberFormat="1" applyFont="1" applyFill="1" applyBorder="1" applyAlignment="1">
      <alignment vertical="center"/>
    </xf>
    <xf numFmtId="165" fontId="8" fillId="2" borderId="14" xfId="4" applyNumberFormat="1" applyFont="1" applyFill="1" applyBorder="1" applyAlignment="1">
      <alignment vertical="center"/>
    </xf>
    <xf numFmtId="4" fontId="8" fillId="2" borderId="13" xfId="4" applyNumberFormat="1" applyFont="1" applyFill="1" applyBorder="1" applyAlignment="1">
      <alignment vertical="center"/>
    </xf>
    <xf numFmtId="0" fontId="6" fillId="2" borderId="1" xfId="3" applyFont="1" applyAlignment="1">
      <alignment vertical="center"/>
    </xf>
    <xf numFmtId="165" fontId="6" fillId="2" borderId="1" xfId="4" applyNumberFormat="1" applyFont="1" applyFill="1" applyBorder="1" applyAlignment="1">
      <alignment horizontal="center" vertical="center"/>
    </xf>
    <xf numFmtId="0" fontId="3" fillId="2" borderId="1" xfId="5" applyFont="1" applyAlignment="1">
      <alignment vertical="center"/>
    </xf>
    <xf numFmtId="0" fontId="5" fillId="2" borderId="1" xfId="3" applyFont="1" applyAlignment="1">
      <alignment vertical="center"/>
    </xf>
    <xf numFmtId="0" fontId="6" fillId="4" borderId="4" xfId="3" applyFont="1" applyFill="1" applyBorder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4" fontId="3" fillId="2" borderId="13" xfId="3" applyNumberFormat="1" applyBorder="1" applyAlignment="1">
      <alignment horizontal="center" vertical="center"/>
    </xf>
    <xf numFmtId="0" fontId="6" fillId="4" borderId="6" xfId="3" applyFont="1" applyFill="1" applyBorder="1" applyAlignment="1">
      <alignment horizontal="center" vertical="center"/>
    </xf>
    <xf numFmtId="0" fontId="4" fillId="4" borderId="21" xfId="3" applyFont="1" applyFill="1" applyBorder="1" applyAlignment="1">
      <alignment horizontal="center" vertical="center"/>
    </xf>
    <xf numFmtId="0" fontId="4" fillId="2" borderId="13" xfId="3" applyFont="1" applyBorder="1" applyAlignment="1">
      <alignment horizontal="center" vertical="center"/>
    </xf>
    <xf numFmtId="0" fontId="4" fillId="4" borderId="13" xfId="3" applyFont="1" applyFill="1" applyBorder="1" applyAlignment="1">
      <alignment horizontal="center" vertical="center"/>
    </xf>
    <xf numFmtId="0" fontId="6" fillId="4" borderId="19" xfId="3" applyFont="1" applyFill="1" applyBorder="1" applyAlignment="1">
      <alignment horizontal="center" vertical="center"/>
    </xf>
    <xf numFmtId="0" fontId="6" fillId="4" borderId="14" xfId="3" applyFont="1" applyFill="1" applyBorder="1" applyAlignment="1">
      <alignment horizontal="center" vertical="center"/>
    </xf>
    <xf numFmtId="4" fontId="6" fillId="4" borderId="13" xfId="3" applyNumberFormat="1" applyFont="1" applyFill="1" applyBorder="1" applyAlignment="1">
      <alignment horizontal="center" vertical="center" wrapText="1"/>
    </xf>
    <xf numFmtId="4" fontId="9" fillId="3" borderId="5" xfId="5" applyNumberFormat="1" applyFont="1" applyFill="1" applyBorder="1" applyAlignment="1">
      <alignment vertical="center"/>
    </xf>
    <xf numFmtId="0" fontId="11" fillId="2" borderId="1" xfId="5" applyFont="1" applyAlignment="1">
      <alignment horizontal="center"/>
    </xf>
    <xf numFmtId="0" fontId="9" fillId="2" borderId="1" xfId="5" applyFont="1" applyAlignment="1">
      <alignment horizontal="center"/>
    </xf>
    <xf numFmtId="0" fontId="7" fillId="2" borderId="4" xfId="3" applyFont="1" applyBorder="1" applyAlignment="1">
      <alignment horizontal="center" vertical="center" wrapText="1"/>
    </xf>
    <xf numFmtId="0" fontId="7" fillId="2" borderId="5" xfId="3" applyFont="1" applyBorder="1" applyAlignment="1">
      <alignment horizontal="center" vertical="center" wrapText="1"/>
    </xf>
    <xf numFmtId="0" fontId="7" fillId="2" borderId="6" xfId="3" applyFont="1" applyBorder="1" applyAlignment="1">
      <alignment horizontal="center" vertical="center" wrapText="1"/>
    </xf>
    <xf numFmtId="0" fontId="3" fillId="2" borderId="3" xfId="5" applyFont="1" applyBorder="1" applyAlignment="1">
      <alignment horizontal="center" vertical="center"/>
    </xf>
    <xf numFmtId="164" fontId="9" fillId="3" borderId="4" xfId="5" applyNumberFormat="1" applyFont="1" applyFill="1" applyBorder="1" applyAlignment="1">
      <alignment horizontal="center"/>
    </xf>
    <xf numFmtId="164" fontId="9" fillId="3" borderId="6" xfId="5" applyNumberFormat="1" applyFont="1" applyFill="1" applyBorder="1" applyAlignment="1">
      <alignment horizontal="center"/>
    </xf>
    <xf numFmtId="0" fontId="9" fillId="3" borderId="4" xfId="5" applyFont="1" applyFill="1" applyBorder="1" applyAlignment="1">
      <alignment horizontal="center"/>
    </xf>
    <xf numFmtId="0" fontId="9" fillId="3" borderId="6" xfId="5" applyFont="1" applyFill="1" applyBorder="1" applyAlignment="1">
      <alignment horizontal="center"/>
    </xf>
    <xf numFmtId="0" fontId="3" fillId="2" borderId="1" xfId="5" applyFont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1" xfId="3" applyFont="1" applyAlignment="1">
      <alignment horizontal="center" vertical="center"/>
    </xf>
    <xf numFmtId="0" fontId="6" fillId="2" borderId="1" xfId="3" applyFont="1" applyAlignment="1">
      <alignment horizontal="center" vertical="center"/>
    </xf>
    <xf numFmtId="0" fontId="6" fillId="2" borderId="25" xfId="3" applyFont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6" fillId="4" borderId="5" xfId="3" applyFont="1" applyFill="1" applyBorder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0" fontId="10" fillId="2" borderId="8" xfId="3" applyFont="1" applyBorder="1" applyAlignment="1">
      <alignment horizontal="center" vertical="center" wrapText="1"/>
    </xf>
    <xf numFmtId="0" fontId="10" fillId="2" borderId="9" xfId="3" applyFont="1" applyBorder="1" applyAlignment="1">
      <alignment horizontal="center" vertical="center" wrapText="1"/>
    </xf>
    <xf numFmtId="0" fontId="10" fillId="2" borderId="11" xfId="3" applyFont="1" applyBorder="1" applyAlignment="1">
      <alignment horizontal="center" vertical="center"/>
    </xf>
    <xf numFmtId="0" fontId="10" fillId="2" borderId="12" xfId="3" applyFont="1" applyBorder="1" applyAlignment="1">
      <alignment horizontal="center" vertical="center"/>
    </xf>
    <xf numFmtId="0" fontId="13" fillId="2" borderId="1" xfId="5" applyFont="1" applyAlignment="1">
      <alignment horizontal="center" vertical="center"/>
    </xf>
    <xf numFmtId="0" fontId="14" fillId="2" borderId="1" xfId="3" applyFont="1" applyAlignment="1">
      <alignment horizontal="center" vertical="center"/>
    </xf>
  </cellXfs>
  <cellStyles count="8">
    <cellStyle name="Normal" xfId="0" builtinId="0"/>
    <cellStyle name="Normal 2" xfId="1" xr:uid="{00000000-0005-0000-0000-000001000000}"/>
    <cellStyle name="Normal 3" xfId="3" xr:uid="{00000000-0005-0000-0000-000002000000}"/>
    <cellStyle name="Normal 4" xfId="5" xr:uid="{00000000-0005-0000-0000-000003000000}"/>
    <cellStyle name="Normal 5" xfId="6" xr:uid="{00000000-0005-0000-0000-000004000000}"/>
    <cellStyle name="Normal 5 2" xfId="7" xr:uid="{00000000-0005-0000-0000-000005000000}"/>
    <cellStyle name="Porcentagem" xfId="4" builtinId="5"/>
    <cellStyle name="Vírgula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N34"/>
  <sheetViews>
    <sheetView zoomScale="85" zoomScaleNormal="85" workbookViewId="0">
      <selection sqref="A1:L1"/>
    </sheetView>
  </sheetViews>
  <sheetFormatPr defaultRowHeight="12.75" outlineLevelRow="1" x14ac:dyDescent="0.2"/>
  <cols>
    <col min="1" max="1" width="10.7109375" style="36" customWidth="1"/>
    <col min="2" max="2" width="36.5703125" style="36" customWidth="1"/>
    <col min="3" max="3" width="7.7109375" style="36" customWidth="1"/>
    <col min="4" max="4" width="12.7109375" style="36" customWidth="1"/>
    <col min="5" max="5" width="7.7109375" style="36" customWidth="1"/>
    <col min="6" max="6" width="12.7109375" style="36" customWidth="1"/>
    <col min="7" max="7" width="7.7109375" style="36" customWidth="1"/>
    <col min="8" max="8" width="12.7109375" style="36" customWidth="1"/>
    <col min="9" max="9" width="7.7109375" style="36" customWidth="1"/>
    <col min="10" max="10" width="12.7109375" style="36" customWidth="1"/>
    <col min="11" max="11" width="7.7109375" style="36" customWidth="1"/>
    <col min="12" max="12" width="12.7109375" style="36" customWidth="1"/>
    <col min="13" max="16384" width="9.140625" style="36"/>
  </cols>
  <sheetData>
    <row r="1" spans="1:14" ht="65.25" customHeight="1" x14ac:dyDescent="0.2">
      <c r="A1" s="89" t="s">
        <v>69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4" ht="13.5" thickBo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4" ht="18.75" customHeight="1" thickBot="1" x14ac:dyDescent="0.25">
      <c r="A3" s="69" t="s">
        <v>35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1"/>
    </row>
    <row r="4" spans="1:14" ht="13.5" thickBo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4" x14ac:dyDescent="0.2">
      <c r="A5" s="8" t="s">
        <v>32</v>
      </c>
      <c r="B5" s="9" t="str">
        <f>Orçamento!D5</f>
        <v>SISTEMA DE MONITORAMENTO DAS ENTRADAS DA CIDADE</v>
      </c>
      <c r="C5" s="9"/>
      <c r="D5" s="9"/>
      <c r="E5" s="10"/>
      <c r="F5" s="10"/>
      <c r="G5" s="10"/>
      <c r="H5" s="10"/>
      <c r="I5" s="10"/>
      <c r="J5" s="10"/>
      <c r="K5" s="10"/>
      <c r="L5" s="11"/>
    </row>
    <row r="6" spans="1:14" ht="13.5" thickBot="1" x14ac:dyDescent="0.25">
      <c r="A6" s="12" t="s">
        <v>30</v>
      </c>
      <c r="B6" s="13" t="str">
        <f>Orçamento!D6</f>
        <v>ENTRADAS DA CIDADE DE DUMONT - SP</v>
      </c>
      <c r="C6" s="13"/>
      <c r="D6" s="13"/>
      <c r="E6" s="14"/>
      <c r="F6" s="14"/>
      <c r="G6" s="14"/>
      <c r="H6" s="14"/>
      <c r="I6" s="14"/>
      <c r="J6" s="14"/>
      <c r="K6" s="14"/>
      <c r="L6" s="15"/>
    </row>
    <row r="7" spans="1:14" ht="13.5" thickBot="1" x14ac:dyDescent="0.25">
      <c r="A7" s="26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4" ht="15.75" customHeight="1" thickBot="1" x14ac:dyDescent="0.25">
      <c r="A8" s="38" t="s">
        <v>36</v>
      </c>
      <c r="B8" s="43" t="s">
        <v>37</v>
      </c>
      <c r="C8" s="73">
        <v>1</v>
      </c>
      <c r="D8" s="74"/>
      <c r="E8" s="73">
        <f>C8+1</f>
        <v>2</v>
      </c>
      <c r="F8" s="74"/>
      <c r="G8" s="73">
        <f>E8+1</f>
        <v>3</v>
      </c>
      <c r="H8" s="74"/>
      <c r="I8" s="73">
        <f>G8+1</f>
        <v>4</v>
      </c>
      <c r="J8" s="74"/>
      <c r="K8" s="75" t="s">
        <v>38</v>
      </c>
      <c r="L8" s="76"/>
    </row>
    <row r="9" spans="1:14" ht="13.5" thickBot="1" x14ac:dyDescent="0.25">
      <c r="A9" s="26"/>
      <c r="B9" s="37"/>
      <c r="C9" s="37"/>
      <c r="D9" s="67">
        <v>1</v>
      </c>
      <c r="E9" s="37"/>
      <c r="F9" s="67">
        <v>1</v>
      </c>
      <c r="G9" s="37"/>
      <c r="H9" s="67">
        <v>1</v>
      </c>
      <c r="I9" s="37"/>
      <c r="J9" s="67">
        <v>1</v>
      </c>
      <c r="K9" s="37"/>
      <c r="L9" s="37"/>
    </row>
    <row r="10" spans="1:14" x14ac:dyDescent="0.2">
      <c r="A10" s="29">
        <f>Orçamento!C10</f>
        <v>1</v>
      </c>
      <c r="B10" s="44" t="str">
        <f>Orçamento!D10</f>
        <v>SERVIÇOS INICIAIS</v>
      </c>
      <c r="C10" s="47" t="e">
        <f>D10/$L10</f>
        <v>#DIV/0!</v>
      </c>
      <c r="D10" s="49">
        <f>SUM(D11:D11)</f>
        <v>0</v>
      </c>
      <c r="E10" s="47" t="e">
        <f>F10/$L10</f>
        <v>#DIV/0!</v>
      </c>
      <c r="F10" s="49">
        <f>SUM(F11:F11)</f>
        <v>0</v>
      </c>
      <c r="G10" s="47" t="e">
        <f>H10/$L10</f>
        <v>#DIV/0!</v>
      </c>
      <c r="H10" s="49">
        <f>SUM(H11:H11)</f>
        <v>0</v>
      </c>
      <c r="I10" s="47" t="e">
        <f>J10/$L10</f>
        <v>#DIV/0!</v>
      </c>
      <c r="J10" s="49">
        <f>SUM(J11:J11)</f>
        <v>0</v>
      </c>
      <c r="K10" s="47" t="e">
        <f>L10/$L10</f>
        <v>#DIV/0!</v>
      </c>
      <c r="L10" s="49">
        <f>SUM(L11:L11)</f>
        <v>0</v>
      </c>
      <c r="N10" s="36" t="str">
        <f>IF(L10=Orçamento!H10,"OK","***")</f>
        <v>OK</v>
      </c>
    </row>
    <row r="11" spans="1:14" ht="13.5" outlineLevel="1" thickBot="1" x14ac:dyDescent="0.25">
      <c r="A11" s="35" t="str">
        <f>Orçamento!C11</f>
        <v>1.1</v>
      </c>
      <c r="B11" s="45" t="str">
        <f>Orçamento!D11</f>
        <v>Placa de identificação para obra</v>
      </c>
      <c r="C11" s="50">
        <v>1</v>
      </c>
      <c r="D11" s="51">
        <f>Orçamento!$H11*C11</f>
        <v>0</v>
      </c>
      <c r="E11" s="50"/>
      <c r="F11" s="51">
        <f>Orçamento!$H11*E11</f>
        <v>0</v>
      </c>
      <c r="G11" s="50"/>
      <c r="H11" s="51">
        <f>Orçamento!$H11*G11</f>
        <v>0</v>
      </c>
      <c r="I11" s="50"/>
      <c r="J11" s="51">
        <f>Orçamento!$H11*I11</f>
        <v>0</v>
      </c>
      <c r="K11" s="50">
        <f>SUM(C11:J11)-SUMPRODUCT($C$9:$J$9,C11:J11)</f>
        <v>1</v>
      </c>
      <c r="L11" s="51">
        <f>SUMPRODUCT($C$9:$J$9,C11:J11)</f>
        <v>0</v>
      </c>
      <c r="N11" s="36" t="str">
        <f>IF(L11=Orçamento!H11,"OK","***")</f>
        <v>OK</v>
      </c>
    </row>
    <row r="12" spans="1:14" x14ac:dyDescent="0.2">
      <c r="A12" s="29">
        <f>Orçamento!C12</f>
        <v>2</v>
      </c>
      <c r="B12" s="44" t="str">
        <f>Orçamento!D12</f>
        <v>INSTALAÇÃO DE CAMERAS</v>
      </c>
      <c r="C12" s="47" t="e">
        <f>D12/$L12</f>
        <v>#DIV/0!</v>
      </c>
      <c r="D12" s="49">
        <f>SUM(D13:D17)</f>
        <v>0</v>
      </c>
      <c r="E12" s="47" t="e">
        <f>F12/$L12</f>
        <v>#DIV/0!</v>
      </c>
      <c r="F12" s="49">
        <f>SUM(F13:F17)</f>
        <v>0</v>
      </c>
      <c r="G12" s="47" t="e">
        <f>H12/$L12</f>
        <v>#DIV/0!</v>
      </c>
      <c r="H12" s="49">
        <f>SUM(H13:H17)</f>
        <v>0</v>
      </c>
      <c r="I12" s="47" t="e">
        <f>J12/$L12</f>
        <v>#DIV/0!</v>
      </c>
      <c r="J12" s="49">
        <f>SUM(J13:J17)</f>
        <v>0</v>
      </c>
      <c r="K12" s="47" t="e">
        <f>L12/$L12</f>
        <v>#DIV/0!</v>
      </c>
      <c r="L12" s="49">
        <f>SUM(L13:L17)</f>
        <v>0</v>
      </c>
      <c r="N12" s="36" t="str">
        <f>IF(L12=Orçamento!H12,"OK","***")</f>
        <v>OK</v>
      </c>
    </row>
    <row r="13" spans="1:14" ht="38.25" outlineLevel="1" x14ac:dyDescent="0.2">
      <c r="A13" s="35" t="str">
        <f>Orçamento!C13</f>
        <v>2.1</v>
      </c>
      <c r="B13" s="45" t="str">
        <f>Orçamento!D13</f>
        <v>Poste telecônico curvo em aço SAE 1010/1020 galvanizado a fogo, altura de 8,00 m</v>
      </c>
      <c r="C13" s="50">
        <v>1</v>
      </c>
      <c r="D13" s="51">
        <f>Orçamento!$H13*C13</f>
        <v>0</v>
      </c>
      <c r="E13" s="50"/>
      <c r="F13" s="51">
        <f>Orçamento!$H13*E13</f>
        <v>0</v>
      </c>
      <c r="G13" s="50"/>
      <c r="H13" s="51">
        <f>Orçamento!$H13*G13</f>
        <v>0</v>
      </c>
      <c r="I13" s="50"/>
      <c r="J13" s="51">
        <f>Orçamento!$H13*I13</f>
        <v>0</v>
      </c>
      <c r="K13" s="50">
        <f t="shared" ref="K13" si="0">SUM(C13:J13)-SUMPRODUCT($C$9:$J$9,C13:J13)</f>
        <v>1</v>
      </c>
      <c r="L13" s="51">
        <f t="shared" ref="L13" si="1">SUMPRODUCT($C$9:$J$9,C13:J13)</f>
        <v>0</v>
      </c>
      <c r="N13" s="36" t="str">
        <f>IF(L13=Orçamento!H13,"OK","***")</f>
        <v>OK</v>
      </c>
    </row>
    <row r="14" spans="1:14" ht="25.5" outlineLevel="1" x14ac:dyDescent="0.2">
      <c r="A14" s="35" t="str">
        <f>Orçamento!C14</f>
        <v>2.2</v>
      </c>
      <c r="B14" s="45" t="str">
        <f>Orçamento!D14</f>
        <v>Câmera fixa colorida com domo, para áreas internas e externas - 5 MP</v>
      </c>
      <c r="C14" s="50"/>
      <c r="D14" s="51">
        <f>Orçamento!$H14*C14</f>
        <v>0</v>
      </c>
      <c r="E14" s="50">
        <v>0.5</v>
      </c>
      <c r="F14" s="51">
        <f>Orçamento!$H14*E14</f>
        <v>0</v>
      </c>
      <c r="G14" s="50">
        <v>0.5</v>
      </c>
      <c r="H14" s="51">
        <f>Orçamento!$H14*G14</f>
        <v>0</v>
      </c>
      <c r="I14" s="50"/>
      <c r="J14" s="51">
        <f>Orçamento!$H14*I14</f>
        <v>0</v>
      </c>
      <c r="K14" s="50">
        <f t="shared" ref="K14:K17" si="2">SUM(C14:J14)-SUMPRODUCT($C$9:$J$9,C14:J14)</f>
        <v>1</v>
      </c>
      <c r="L14" s="51">
        <f t="shared" ref="L14:L17" si="3">SUMPRODUCT($C$9:$J$9,C14:J14)</f>
        <v>0</v>
      </c>
      <c r="N14" s="36" t="str">
        <f>IF(L14=Orçamento!H14,"OK","***")</f>
        <v>OK</v>
      </c>
    </row>
    <row r="15" spans="1:14" outlineLevel="1" x14ac:dyDescent="0.2">
      <c r="A15" s="35" t="str">
        <f>Orçamento!C15</f>
        <v>2.3</v>
      </c>
      <c r="B15" s="45" t="str">
        <f>Orçamento!D15</f>
        <v>Instalação de câmera fixa para CFTV</v>
      </c>
      <c r="C15" s="50"/>
      <c r="D15" s="51">
        <f>Orçamento!$H15*C15</f>
        <v>0</v>
      </c>
      <c r="E15" s="50">
        <v>0.5</v>
      </c>
      <c r="F15" s="51">
        <f>Orçamento!$H15*E15</f>
        <v>0</v>
      </c>
      <c r="G15" s="50">
        <v>0.5</v>
      </c>
      <c r="H15" s="51">
        <f>Orçamento!$H15*G15</f>
        <v>0</v>
      </c>
      <c r="I15" s="50"/>
      <c r="J15" s="51">
        <f>Orçamento!$H15*I15</f>
        <v>0</v>
      </c>
      <c r="K15" s="50">
        <f t="shared" si="2"/>
        <v>1</v>
      </c>
      <c r="L15" s="51">
        <f t="shared" si="3"/>
        <v>0</v>
      </c>
      <c r="N15" s="36" t="str">
        <f>IF(L15=Orçamento!H15,"OK","***")</f>
        <v>OK</v>
      </c>
    </row>
    <row r="16" spans="1:14" ht="38.25" outlineLevel="1" x14ac:dyDescent="0.2">
      <c r="A16" s="35" t="str">
        <f>Orçamento!C16</f>
        <v>2.4</v>
      </c>
      <c r="B16" s="45" t="str">
        <f>Orçamento!D16</f>
        <v>Caixa em alumínio fundido à prova de tempo, umidade, gases, vapores e pó, 240 x 240 x 150 mm</v>
      </c>
      <c r="C16" s="50"/>
      <c r="D16" s="51">
        <f>Orçamento!$H16*C16</f>
        <v>0</v>
      </c>
      <c r="E16" s="50"/>
      <c r="F16" s="51">
        <f>Orçamento!$H16*E16</f>
        <v>0</v>
      </c>
      <c r="G16" s="50">
        <v>1</v>
      </c>
      <c r="H16" s="51">
        <f>Orçamento!$H16*G16</f>
        <v>0</v>
      </c>
      <c r="I16" s="50"/>
      <c r="J16" s="51">
        <f>Orçamento!$H16*I16</f>
        <v>0</v>
      </c>
      <c r="K16" s="50">
        <f t="shared" si="2"/>
        <v>1</v>
      </c>
      <c r="L16" s="51">
        <f t="shared" si="3"/>
        <v>0</v>
      </c>
      <c r="N16" s="36" t="str">
        <f>IF(L16=Orçamento!H16,"OK","***")</f>
        <v>OK</v>
      </c>
    </row>
    <row r="17" spans="1:14" ht="39" outlineLevel="1" thickBot="1" x14ac:dyDescent="0.25">
      <c r="A17" s="35" t="str">
        <f>Orçamento!C17</f>
        <v>2.5</v>
      </c>
      <c r="B17" s="45" t="str">
        <f>Orçamento!D17</f>
        <v>Ponto de acesso de dados (Access Point), uso interno, compatível com PoE 802.3af</v>
      </c>
      <c r="C17" s="50"/>
      <c r="D17" s="51">
        <f>Orçamento!$H17*C17</f>
        <v>0</v>
      </c>
      <c r="E17" s="50"/>
      <c r="F17" s="51">
        <f>Orçamento!$H17*E17</f>
        <v>0</v>
      </c>
      <c r="G17" s="50">
        <v>1</v>
      </c>
      <c r="H17" s="51">
        <f>Orçamento!$H17*G17</f>
        <v>0</v>
      </c>
      <c r="I17" s="50"/>
      <c r="J17" s="51">
        <f>Orçamento!$H17*I17</f>
        <v>0</v>
      </c>
      <c r="K17" s="50">
        <f t="shared" si="2"/>
        <v>1</v>
      </c>
      <c r="L17" s="51">
        <f t="shared" si="3"/>
        <v>0</v>
      </c>
      <c r="N17" s="36" t="str">
        <f>IF(L17=Orçamento!H17,"OK","***")</f>
        <v>OK</v>
      </c>
    </row>
    <row r="18" spans="1:14" x14ac:dyDescent="0.2">
      <c r="A18" s="29">
        <f>Orçamento!C18</f>
        <v>3</v>
      </c>
      <c r="B18" s="44" t="str">
        <f>Orçamento!D18</f>
        <v>CENTRAL DE MONITORAMENTO</v>
      </c>
      <c r="C18" s="47" t="e">
        <f>D18/$L18</f>
        <v>#DIV/0!</v>
      </c>
      <c r="D18" s="49">
        <f>SUM(D19:D24)</f>
        <v>0</v>
      </c>
      <c r="E18" s="47" t="e">
        <f>F18/$L18</f>
        <v>#DIV/0!</v>
      </c>
      <c r="F18" s="49">
        <f>SUM(F19:F24)</f>
        <v>0</v>
      </c>
      <c r="G18" s="47" t="e">
        <f>H18/$L18</f>
        <v>#DIV/0!</v>
      </c>
      <c r="H18" s="49">
        <f>SUM(H19:H24)</f>
        <v>0</v>
      </c>
      <c r="I18" s="47" t="e">
        <f>J18/$L18</f>
        <v>#DIV/0!</v>
      </c>
      <c r="J18" s="49">
        <f>SUM(J19:J24)</f>
        <v>0</v>
      </c>
      <c r="K18" s="47" t="e">
        <f>L18/$L18</f>
        <v>#DIV/0!</v>
      </c>
      <c r="L18" s="49">
        <f>SUM(L19:L24)</f>
        <v>0</v>
      </c>
      <c r="N18" s="36" t="str">
        <f>IF(L18=Orçamento!H18,"OK","***")</f>
        <v>OK</v>
      </c>
    </row>
    <row r="19" spans="1:14" ht="51" outlineLevel="1" x14ac:dyDescent="0.2">
      <c r="A19" s="35" t="str">
        <f>Orçamento!C19</f>
        <v>3.1</v>
      </c>
      <c r="B19" s="45" t="str">
        <f>Orçamento!D19</f>
        <v>Mesa controladora híbrida para até 32 câmeras IPs, com teclado e joystick, compatível com sistema de CFTV, IP ou analógico</v>
      </c>
      <c r="C19" s="50"/>
      <c r="D19" s="51">
        <f>Orçamento!$H19*C19</f>
        <v>0</v>
      </c>
      <c r="E19" s="50"/>
      <c r="F19" s="51">
        <f>Orçamento!$H19*E19</f>
        <v>0</v>
      </c>
      <c r="G19" s="50"/>
      <c r="H19" s="51">
        <f>Orçamento!$H19*G19</f>
        <v>0</v>
      </c>
      <c r="I19" s="50">
        <v>1</v>
      </c>
      <c r="J19" s="51">
        <f>Orçamento!$H19*I19</f>
        <v>0</v>
      </c>
      <c r="K19" s="50">
        <f>SUM(C19:J19)-SUMPRODUCT($C$9:$J$9,C19:J19)</f>
        <v>1</v>
      </c>
      <c r="L19" s="51">
        <f>SUMPRODUCT($C$9:$J$9,C19:J19)</f>
        <v>0</v>
      </c>
      <c r="N19" s="36" t="str">
        <f>IF(L19=Orçamento!H19,"OK","***")</f>
        <v>OK</v>
      </c>
    </row>
    <row r="20" spans="1:14" ht="25.5" outlineLevel="1" x14ac:dyDescent="0.2">
      <c r="A20" s="35" t="str">
        <f>Orçamento!C20</f>
        <v>3.2</v>
      </c>
      <c r="B20" s="45" t="str">
        <f>Orçamento!D20</f>
        <v>Rack fechado de piso padrão metálico, 19 x 44 Us x 770 mm</v>
      </c>
      <c r="C20" s="50"/>
      <c r="D20" s="51">
        <f>Orçamento!$H20*C20</f>
        <v>0</v>
      </c>
      <c r="E20" s="50"/>
      <c r="F20" s="51">
        <f>Orçamento!$H20*E20</f>
        <v>0</v>
      </c>
      <c r="G20" s="50"/>
      <c r="H20" s="51">
        <f>Orçamento!$H20*G20</f>
        <v>0</v>
      </c>
      <c r="I20" s="50">
        <v>1</v>
      </c>
      <c r="J20" s="51">
        <f>Orçamento!$H20*I20</f>
        <v>0</v>
      </c>
      <c r="K20" s="50">
        <f>SUM(C20:J20)-SUMPRODUCT($C$9:$J$9,C20:J20)</f>
        <v>1</v>
      </c>
      <c r="L20" s="51">
        <f>SUMPRODUCT($C$9:$J$9,C20:J20)</f>
        <v>0</v>
      </c>
      <c r="N20" s="36" t="str">
        <f>IF(L20=Orçamento!H20,"OK","***")</f>
        <v>OK</v>
      </c>
    </row>
    <row r="21" spans="1:14" ht="25.5" outlineLevel="1" x14ac:dyDescent="0.2">
      <c r="A21" s="35" t="str">
        <f>Orçamento!C21</f>
        <v>3.3</v>
      </c>
      <c r="B21" s="45" t="str">
        <f>Orçamento!D21</f>
        <v>Switch Gigabit 24 portas com capacidade de 10/100/1000/Mbps</v>
      </c>
      <c r="C21" s="50"/>
      <c r="D21" s="51">
        <f>Orçamento!$H21*C21</f>
        <v>0</v>
      </c>
      <c r="E21" s="50"/>
      <c r="F21" s="51">
        <f>Orçamento!$H21*E21</f>
        <v>0</v>
      </c>
      <c r="G21" s="50"/>
      <c r="H21" s="51">
        <f>Orçamento!$H21*G21</f>
        <v>0</v>
      </c>
      <c r="I21" s="50">
        <v>1</v>
      </c>
      <c r="J21" s="51">
        <f>Orçamento!$H21*I21</f>
        <v>0</v>
      </c>
      <c r="K21" s="50">
        <f t="shared" ref="K21:K24" si="4">SUM(C21:J21)-SUMPRODUCT($C$9:$J$9,C21:J21)</f>
        <v>1</v>
      </c>
      <c r="L21" s="51">
        <f t="shared" ref="L21:L24" si="5">SUMPRODUCT($C$9:$J$9,C21:J21)</f>
        <v>0</v>
      </c>
      <c r="N21" s="36" t="str">
        <f>IF(L21=Orçamento!H21,"OK","***")</f>
        <v>OK</v>
      </c>
    </row>
    <row r="22" spans="1:14" ht="38.25" outlineLevel="1" x14ac:dyDescent="0.2">
      <c r="A22" s="35" t="str">
        <f>Orçamento!C22</f>
        <v>3.4</v>
      </c>
      <c r="B22" s="45" t="str">
        <f>Orçamento!D22</f>
        <v>Estação de monitoramento "WorkStation" para até 3 monitores - memória RAM de 16 GB</v>
      </c>
      <c r="C22" s="50"/>
      <c r="D22" s="51">
        <f>Orçamento!$H22*C22</f>
        <v>0</v>
      </c>
      <c r="E22" s="50"/>
      <c r="F22" s="51">
        <f>Orçamento!$H22*E22</f>
        <v>0</v>
      </c>
      <c r="G22" s="50"/>
      <c r="H22" s="51">
        <f>Orçamento!$H22*G22</f>
        <v>0</v>
      </c>
      <c r="I22" s="50">
        <v>1</v>
      </c>
      <c r="J22" s="51">
        <f>Orçamento!$H22*I22</f>
        <v>0</v>
      </c>
      <c r="K22" s="50">
        <f t="shared" si="4"/>
        <v>1</v>
      </c>
      <c r="L22" s="51">
        <f t="shared" si="5"/>
        <v>0</v>
      </c>
      <c r="N22" s="36" t="str">
        <f>IF(L22=Orçamento!H22,"OK","***")</f>
        <v>OK</v>
      </c>
    </row>
    <row r="23" spans="1:14" ht="63.75" outlineLevel="1" x14ac:dyDescent="0.2">
      <c r="A23" s="35" t="str">
        <f>Orçamento!C23</f>
        <v>3.5</v>
      </c>
      <c r="B23" s="45" t="str">
        <f>Orçamento!D23</f>
        <v>Unidade gerenciadora digital de vídeo em rede (NVR) de até 16 câmeras IP, armazenamento de 12 TB, 1 interface de rede Gigabit Ethernet e 4 entradas de alarme</v>
      </c>
      <c r="C23" s="50"/>
      <c r="D23" s="51">
        <f>Orçamento!$H23*C23</f>
        <v>0</v>
      </c>
      <c r="E23" s="50"/>
      <c r="F23" s="51">
        <f>Orçamento!$H23*E23</f>
        <v>0</v>
      </c>
      <c r="G23" s="50"/>
      <c r="H23" s="51">
        <f>Orçamento!$H23*G23</f>
        <v>0</v>
      </c>
      <c r="I23" s="50">
        <v>1</v>
      </c>
      <c r="J23" s="51">
        <f>Orçamento!$H23*I23</f>
        <v>0</v>
      </c>
      <c r="K23" s="50">
        <f t="shared" si="4"/>
        <v>1</v>
      </c>
      <c r="L23" s="51">
        <f t="shared" si="5"/>
        <v>0</v>
      </c>
      <c r="N23" s="36" t="str">
        <f>IF(L23=Orçamento!H23,"OK","***")</f>
        <v>OK</v>
      </c>
    </row>
    <row r="24" spans="1:14" ht="26.25" outlineLevel="1" thickBot="1" x14ac:dyDescent="0.25">
      <c r="A24" s="35" t="str">
        <f>Orçamento!C24</f>
        <v>3.6</v>
      </c>
      <c r="B24" s="45" t="str">
        <f>Orçamento!D24</f>
        <v>Monitor LCD ou LED colorido, tela plana de 32"</v>
      </c>
      <c r="C24" s="50"/>
      <c r="D24" s="51">
        <f>Orçamento!$H24*C24</f>
        <v>0</v>
      </c>
      <c r="E24" s="50"/>
      <c r="F24" s="51">
        <f>Orçamento!$H24*E24</f>
        <v>0</v>
      </c>
      <c r="G24" s="50"/>
      <c r="H24" s="51">
        <f>Orçamento!$H24*G24</f>
        <v>0</v>
      </c>
      <c r="I24" s="50">
        <v>1</v>
      </c>
      <c r="J24" s="51">
        <f>Orçamento!$H24*I24</f>
        <v>0</v>
      </c>
      <c r="K24" s="50">
        <f t="shared" si="4"/>
        <v>1</v>
      </c>
      <c r="L24" s="51">
        <f t="shared" si="5"/>
        <v>0</v>
      </c>
      <c r="N24" s="36" t="str">
        <f>IF(L24=Orçamento!H24,"OK","***")</f>
        <v>OK</v>
      </c>
    </row>
    <row r="25" spans="1:14" ht="13.5" thickBot="1" x14ac:dyDescent="0.25">
      <c r="A25" s="39"/>
      <c r="B25" s="46" t="s">
        <v>41</v>
      </c>
      <c r="C25" s="48"/>
      <c r="D25" s="40">
        <f>SUM(D10:D24)/2</f>
        <v>0</v>
      </c>
      <c r="E25" s="48"/>
      <c r="F25" s="40">
        <f>SUM(F10:F24)/2</f>
        <v>0</v>
      </c>
      <c r="G25" s="48"/>
      <c r="H25" s="40">
        <f>SUM(H10:H24)/2</f>
        <v>0</v>
      </c>
      <c r="I25" s="66"/>
      <c r="J25" s="40">
        <f>SUM(J10:J24)/2</f>
        <v>0</v>
      </c>
      <c r="K25" s="42"/>
      <c r="L25" s="40">
        <f>SUM(L10:L24)/2</f>
        <v>0</v>
      </c>
    </row>
    <row r="26" spans="1:14" ht="13.5" thickBot="1" x14ac:dyDescent="0.25">
      <c r="A26" s="39"/>
      <c r="B26" s="46" t="s">
        <v>42</v>
      </c>
      <c r="C26" s="48"/>
      <c r="D26" s="40">
        <f>D25</f>
        <v>0</v>
      </c>
      <c r="E26" s="48"/>
      <c r="F26" s="40">
        <f>F25+D26</f>
        <v>0</v>
      </c>
      <c r="G26" s="48"/>
      <c r="H26" s="40">
        <f>H25+F26</f>
        <v>0</v>
      </c>
      <c r="I26" s="66"/>
      <c r="J26" s="40">
        <f>J25+H26</f>
        <v>0</v>
      </c>
      <c r="K26" s="42"/>
      <c r="L26" s="40"/>
      <c r="N26" s="36" t="str">
        <f>IF(L25=Orçamento!H26,"OK","***")</f>
        <v>OK</v>
      </c>
    </row>
    <row r="29" spans="1:14" x14ac:dyDescent="0.2">
      <c r="B29" s="27" t="str">
        <f>Orçamento!C28</f>
        <v>cidade e data</v>
      </c>
      <c r="E29" s="28"/>
      <c r="F29" s="28"/>
      <c r="G29" s="28"/>
      <c r="H29" s="28"/>
      <c r="I29" s="28"/>
      <c r="J29" s="28"/>
      <c r="K29" s="28"/>
      <c r="L29" s="41"/>
    </row>
    <row r="30" spans="1:14" x14ac:dyDescent="0.2">
      <c r="B30" s="27"/>
      <c r="E30" s="28"/>
      <c r="F30" s="28"/>
      <c r="G30" s="28"/>
      <c r="H30" s="28"/>
      <c r="I30" s="28"/>
      <c r="J30" s="28"/>
      <c r="K30" s="28"/>
      <c r="L30" s="41"/>
    </row>
    <row r="31" spans="1:14" x14ac:dyDescent="0.2">
      <c r="B31" s="27"/>
      <c r="E31" s="28"/>
      <c r="F31" s="28"/>
      <c r="G31" s="28"/>
      <c r="H31" s="28"/>
      <c r="I31" s="28"/>
      <c r="J31" s="28"/>
      <c r="K31" s="28"/>
      <c r="L31" s="41"/>
    </row>
    <row r="32" spans="1:14" x14ac:dyDescent="0.2">
      <c r="I32" s="55"/>
      <c r="J32" s="55"/>
      <c r="K32" s="55"/>
    </row>
    <row r="33" spans="5:12" ht="15" customHeight="1" x14ac:dyDescent="0.2">
      <c r="E33" s="72" t="s">
        <v>24</v>
      </c>
      <c r="F33" s="72"/>
      <c r="G33" s="72"/>
      <c r="I33" s="78" t="s">
        <v>29</v>
      </c>
      <c r="J33" s="78"/>
      <c r="K33" s="78"/>
    </row>
    <row r="34" spans="5:12" ht="15" customHeight="1" x14ac:dyDescent="0.2">
      <c r="E34" s="77" t="s">
        <v>25</v>
      </c>
      <c r="F34" s="77"/>
      <c r="G34" s="77"/>
      <c r="I34" s="79" t="s">
        <v>26</v>
      </c>
      <c r="J34" s="79"/>
      <c r="K34" s="79"/>
      <c r="L34" s="54"/>
    </row>
  </sheetData>
  <mergeCells count="12">
    <mergeCell ref="E34:G34"/>
    <mergeCell ref="C8:D8"/>
    <mergeCell ref="E8:F8"/>
    <mergeCell ref="G8:H8"/>
    <mergeCell ref="I33:K33"/>
    <mergeCell ref="I34:K34"/>
    <mergeCell ref="A1:L1"/>
    <mergeCell ref="A2:L2"/>
    <mergeCell ref="A3:L3"/>
    <mergeCell ref="E33:G33"/>
    <mergeCell ref="I8:J8"/>
    <mergeCell ref="K8:L8"/>
  </mergeCells>
  <pageMargins left="0.39370078740157483" right="0.39370078740157483" top="0.39370078740157483" bottom="0.39370078740157483" header="0.19685039370078741" footer="0.31496062992125984"/>
  <pageSetup paperSize="9" scale="93" fitToHeight="0" orientation="landscape" verticalDpi="4294967293" r:id="rId1"/>
  <headerFooter>
    <oddHeader>&amp;RFolha &amp;P de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29"/>
  <sheetViews>
    <sheetView tabSelected="1" zoomScale="85" zoomScaleNormal="85" workbookViewId="0">
      <selection activeCell="D11" sqref="D11"/>
    </sheetView>
  </sheetViews>
  <sheetFormatPr defaultRowHeight="12.75" outlineLevelRow="1" x14ac:dyDescent="0.2"/>
  <cols>
    <col min="1" max="2" width="10.7109375" style="2" customWidth="1"/>
    <col min="3" max="3" width="10.7109375" style="3" customWidth="1"/>
    <col min="4" max="4" width="41.7109375" style="6" customWidth="1"/>
    <col min="5" max="5" width="8.7109375" style="3" customWidth="1"/>
    <col min="6" max="7" width="10.7109375" style="3" customWidth="1"/>
    <col min="8" max="8" width="15.7109375" style="3" customWidth="1"/>
    <col min="9" max="232" width="9.140625" style="1"/>
    <col min="233" max="233" width="6.7109375" style="1" bestFit="1" customWidth="1"/>
    <col min="234" max="234" width="5" style="1" bestFit="1" customWidth="1"/>
    <col min="235" max="235" width="4.5703125" style="1" bestFit="1" customWidth="1"/>
    <col min="236" max="236" width="41.7109375" style="1" customWidth="1"/>
    <col min="237" max="237" width="4.85546875" style="1" bestFit="1" customWidth="1"/>
    <col min="238" max="238" width="7" style="1" bestFit="1" customWidth="1"/>
    <col min="239" max="239" width="8.85546875" style="1" bestFit="1" customWidth="1"/>
    <col min="240" max="240" width="7.85546875" style="1" bestFit="1" customWidth="1"/>
    <col min="241" max="488" width="9.140625" style="1"/>
    <col min="489" max="489" width="6.7109375" style="1" bestFit="1" customWidth="1"/>
    <col min="490" max="490" width="5" style="1" bestFit="1" customWidth="1"/>
    <col min="491" max="491" width="4.5703125" style="1" bestFit="1" customWidth="1"/>
    <col min="492" max="492" width="41.7109375" style="1" customWidth="1"/>
    <col min="493" max="493" width="4.85546875" style="1" bestFit="1" customWidth="1"/>
    <col min="494" max="494" width="7" style="1" bestFit="1" customWidth="1"/>
    <col min="495" max="495" width="8.85546875" style="1" bestFit="1" customWidth="1"/>
    <col min="496" max="496" width="7.85546875" style="1" bestFit="1" customWidth="1"/>
    <col min="497" max="744" width="9.140625" style="1"/>
    <col min="745" max="745" width="6.7109375" style="1" bestFit="1" customWidth="1"/>
    <col min="746" max="746" width="5" style="1" bestFit="1" customWidth="1"/>
    <col min="747" max="747" width="4.5703125" style="1" bestFit="1" customWidth="1"/>
    <col min="748" max="748" width="41.7109375" style="1" customWidth="1"/>
    <col min="749" max="749" width="4.85546875" style="1" bestFit="1" customWidth="1"/>
    <col min="750" max="750" width="7" style="1" bestFit="1" customWidth="1"/>
    <col min="751" max="751" width="8.85546875" style="1" bestFit="1" customWidth="1"/>
    <col min="752" max="752" width="7.85546875" style="1" bestFit="1" customWidth="1"/>
    <col min="753" max="1000" width="9.140625" style="1"/>
    <col min="1001" max="1001" width="6.7109375" style="1" bestFit="1" customWidth="1"/>
    <col min="1002" max="1002" width="5" style="1" bestFit="1" customWidth="1"/>
    <col min="1003" max="1003" width="4.5703125" style="1" bestFit="1" customWidth="1"/>
    <col min="1004" max="1004" width="41.7109375" style="1" customWidth="1"/>
    <col min="1005" max="1005" width="4.85546875" style="1" bestFit="1" customWidth="1"/>
    <col min="1006" max="1006" width="7" style="1" bestFit="1" customWidth="1"/>
    <col min="1007" max="1007" width="8.85546875" style="1" bestFit="1" customWidth="1"/>
    <col min="1008" max="1008" width="7.85546875" style="1" bestFit="1" customWidth="1"/>
    <col min="1009" max="1256" width="9.140625" style="1"/>
    <col min="1257" max="1257" width="6.7109375" style="1" bestFit="1" customWidth="1"/>
    <col min="1258" max="1258" width="5" style="1" bestFit="1" customWidth="1"/>
    <col min="1259" max="1259" width="4.5703125" style="1" bestFit="1" customWidth="1"/>
    <col min="1260" max="1260" width="41.7109375" style="1" customWidth="1"/>
    <col min="1261" max="1261" width="4.85546875" style="1" bestFit="1" customWidth="1"/>
    <col min="1262" max="1262" width="7" style="1" bestFit="1" customWidth="1"/>
    <col min="1263" max="1263" width="8.85546875" style="1" bestFit="1" customWidth="1"/>
    <col min="1264" max="1264" width="7.85546875" style="1" bestFit="1" customWidth="1"/>
    <col min="1265" max="1512" width="9.140625" style="1"/>
    <col min="1513" max="1513" width="6.7109375" style="1" bestFit="1" customWidth="1"/>
    <col min="1514" max="1514" width="5" style="1" bestFit="1" customWidth="1"/>
    <col min="1515" max="1515" width="4.5703125" style="1" bestFit="1" customWidth="1"/>
    <col min="1516" max="1516" width="41.7109375" style="1" customWidth="1"/>
    <col min="1517" max="1517" width="4.85546875" style="1" bestFit="1" customWidth="1"/>
    <col min="1518" max="1518" width="7" style="1" bestFit="1" customWidth="1"/>
    <col min="1519" max="1519" width="8.85546875" style="1" bestFit="1" customWidth="1"/>
    <col min="1520" max="1520" width="7.85546875" style="1" bestFit="1" customWidth="1"/>
    <col min="1521" max="1768" width="9.140625" style="1"/>
    <col min="1769" max="1769" width="6.7109375" style="1" bestFit="1" customWidth="1"/>
    <col min="1770" max="1770" width="5" style="1" bestFit="1" customWidth="1"/>
    <col min="1771" max="1771" width="4.5703125" style="1" bestFit="1" customWidth="1"/>
    <col min="1772" max="1772" width="41.7109375" style="1" customWidth="1"/>
    <col min="1773" max="1773" width="4.85546875" style="1" bestFit="1" customWidth="1"/>
    <col min="1774" max="1774" width="7" style="1" bestFit="1" customWidth="1"/>
    <col min="1775" max="1775" width="8.85546875" style="1" bestFit="1" customWidth="1"/>
    <col min="1776" max="1776" width="7.85546875" style="1" bestFit="1" customWidth="1"/>
    <col min="1777" max="2024" width="9.140625" style="1"/>
    <col min="2025" max="2025" width="6.7109375" style="1" bestFit="1" customWidth="1"/>
    <col min="2026" max="2026" width="5" style="1" bestFit="1" customWidth="1"/>
    <col min="2027" max="2027" width="4.5703125" style="1" bestFit="1" customWidth="1"/>
    <col min="2028" max="2028" width="41.7109375" style="1" customWidth="1"/>
    <col min="2029" max="2029" width="4.85546875" style="1" bestFit="1" customWidth="1"/>
    <col min="2030" max="2030" width="7" style="1" bestFit="1" customWidth="1"/>
    <col min="2031" max="2031" width="8.85546875" style="1" bestFit="1" customWidth="1"/>
    <col min="2032" max="2032" width="7.85546875" style="1" bestFit="1" customWidth="1"/>
    <col min="2033" max="2280" width="9.140625" style="1"/>
    <col min="2281" max="2281" width="6.7109375" style="1" bestFit="1" customWidth="1"/>
    <col min="2282" max="2282" width="5" style="1" bestFit="1" customWidth="1"/>
    <col min="2283" max="2283" width="4.5703125" style="1" bestFit="1" customWidth="1"/>
    <col min="2284" max="2284" width="41.7109375" style="1" customWidth="1"/>
    <col min="2285" max="2285" width="4.85546875" style="1" bestFit="1" customWidth="1"/>
    <col min="2286" max="2286" width="7" style="1" bestFit="1" customWidth="1"/>
    <col min="2287" max="2287" width="8.85546875" style="1" bestFit="1" customWidth="1"/>
    <col min="2288" max="2288" width="7.85546875" style="1" bestFit="1" customWidth="1"/>
    <col min="2289" max="2536" width="9.140625" style="1"/>
    <col min="2537" max="2537" width="6.7109375" style="1" bestFit="1" customWidth="1"/>
    <col min="2538" max="2538" width="5" style="1" bestFit="1" customWidth="1"/>
    <col min="2539" max="2539" width="4.5703125" style="1" bestFit="1" customWidth="1"/>
    <col min="2540" max="2540" width="41.7109375" style="1" customWidth="1"/>
    <col min="2541" max="2541" width="4.85546875" style="1" bestFit="1" customWidth="1"/>
    <col min="2542" max="2542" width="7" style="1" bestFit="1" customWidth="1"/>
    <col min="2543" max="2543" width="8.85546875" style="1" bestFit="1" customWidth="1"/>
    <col min="2544" max="2544" width="7.85546875" style="1" bestFit="1" customWidth="1"/>
    <col min="2545" max="2792" width="9.140625" style="1"/>
    <col min="2793" max="2793" width="6.7109375" style="1" bestFit="1" customWidth="1"/>
    <col min="2794" max="2794" width="5" style="1" bestFit="1" customWidth="1"/>
    <col min="2795" max="2795" width="4.5703125" style="1" bestFit="1" customWidth="1"/>
    <col min="2796" max="2796" width="41.7109375" style="1" customWidth="1"/>
    <col min="2797" max="2797" width="4.85546875" style="1" bestFit="1" customWidth="1"/>
    <col min="2798" max="2798" width="7" style="1" bestFit="1" customWidth="1"/>
    <col min="2799" max="2799" width="8.85546875" style="1" bestFit="1" customWidth="1"/>
    <col min="2800" max="2800" width="7.85546875" style="1" bestFit="1" customWidth="1"/>
    <col min="2801" max="3048" width="9.140625" style="1"/>
    <col min="3049" max="3049" width="6.7109375" style="1" bestFit="1" customWidth="1"/>
    <col min="3050" max="3050" width="5" style="1" bestFit="1" customWidth="1"/>
    <col min="3051" max="3051" width="4.5703125" style="1" bestFit="1" customWidth="1"/>
    <col min="3052" max="3052" width="41.7109375" style="1" customWidth="1"/>
    <col min="3053" max="3053" width="4.85546875" style="1" bestFit="1" customWidth="1"/>
    <col min="3054" max="3054" width="7" style="1" bestFit="1" customWidth="1"/>
    <col min="3055" max="3055" width="8.85546875" style="1" bestFit="1" customWidth="1"/>
    <col min="3056" max="3056" width="7.85546875" style="1" bestFit="1" customWidth="1"/>
    <col min="3057" max="3304" width="9.140625" style="1"/>
    <col min="3305" max="3305" width="6.7109375" style="1" bestFit="1" customWidth="1"/>
    <col min="3306" max="3306" width="5" style="1" bestFit="1" customWidth="1"/>
    <col min="3307" max="3307" width="4.5703125" style="1" bestFit="1" customWidth="1"/>
    <col min="3308" max="3308" width="41.7109375" style="1" customWidth="1"/>
    <col min="3309" max="3309" width="4.85546875" style="1" bestFit="1" customWidth="1"/>
    <col min="3310" max="3310" width="7" style="1" bestFit="1" customWidth="1"/>
    <col min="3311" max="3311" width="8.85546875" style="1" bestFit="1" customWidth="1"/>
    <col min="3312" max="3312" width="7.85546875" style="1" bestFit="1" customWidth="1"/>
    <col min="3313" max="3560" width="9.140625" style="1"/>
    <col min="3561" max="3561" width="6.7109375" style="1" bestFit="1" customWidth="1"/>
    <col min="3562" max="3562" width="5" style="1" bestFit="1" customWidth="1"/>
    <col min="3563" max="3563" width="4.5703125" style="1" bestFit="1" customWidth="1"/>
    <col min="3564" max="3564" width="41.7109375" style="1" customWidth="1"/>
    <col min="3565" max="3565" width="4.85546875" style="1" bestFit="1" customWidth="1"/>
    <col min="3566" max="3566" width="7" style="1" bestFit="1" customWidth="1"/>
    <col min="3567" max="3567" width="8.85546875" style="1" bestFit="1" customWidth="1"/>
    <col min="3568" max="3568" width="7.85546875" style="1" bestFit="1" customWidth="1"/>
    <col min="3569" max="3816" width="9.140625" style="1"/>
    <col min="3817" max="3817" width="6.7109375" style="1" bestFit="1" customWidth="1"/>
    <col min="3818" max="3818" width="5" style="1" bestFit="1" customWidth="1"/>
    <col min="3819" max="3819" width="4.5703125" style="1" bestFit="1" customWidth="1"/>
    <col min="3820" max="3820" width="41.7109375" style="1" customWidth="1"/>
    <col min="3821" max="3821" width="4.85546875" style="1" bestFit="1" customWidth="1"/>
    <col min="3822" max="3822" width="7" style="1" bestFit="1" customWidth="1"/>
    <col min="3823" max="3823" width="8.85546875" style="1" bestFit="1" customWidth="1"/>
    <col min="3824" max="3824" width="7.85546875" style="1" bestFit="1" customWidth="1"/>
    <col min="3825" max="4072" width="9.140625" style="1"/>
    <col min="4073" max="4073" width="6.7109375" style="1" bestFit="1" customWidth="1"/>
    <col min="4074" max="4074" width="5" style="1" bestFit="1" customWidth="1"/>
    <col min="4075" max="4075" width="4.5703125" style="1" bestFit="1" customWidth="1"/>
    <col min="4076" max="4076" width="41.7109375" style="1" customWidth="1"/>
    <col min="4077" max="4077" width="4.85546875" style="1" bestFit="1" customWidth="1"/>
    <col min="4078" max="4078" width="7" style="1" bestFit="1" customWidth="1"/>
    <col min="4079" max="4079" width="8.85546875" style="1" bestFit="1" customWidth="1"/>
    <col min="4080" max="4080" width="7.85546875" style="1" bestFit="1" customWidth="1"/>
    <col min="4081" max="4328" width="9.140625" style="1"/>
    <col min="4329" max="4329" width="6.7109375" style="1" bestFit="1" customWidth="1"/>
    <col min="4330" max="4330" width="5" style="1" bestFit="1" customWidth="1"/>
    <col min="4331" max="4331" width="4.5703125" style="1" bestFit="1" customWidth="1"/>
    <col min="4332" max="4332" width="41.7109375" style="1" customWidth="1"/>
    <col min="4333" max="4333" width="4.85546875" style="1" bestFit="1" customWidth="1"/>
    <col min="4334" max="4334" width="7" style="1" bestFit="1" customWidth="1"/>
    <col min="4335" max="4335" width="8.85546875" style="1" bestFit="1" customWidth="1"/>
    <col min="4336" max="4336" width="7.85546875" style="1" bestFit="1" customWidth="1"/>
    <col min="4337" max="4584" width="9.140625" style="1"/>
    <col min="4585" max="4585" width="6.7109375" style="1" bestFit="1" customWidth="1"/>
    <col min="4586" max="4586" width="5" style="1" bestFit="1" customWidth="1"/>
    <col min="4587" max="4587" width="4.5703125" style="1" bestFit="1" customWidth="1"/>
    <col min="4588" max="4588" width="41.7109375" style="1" customWidth="1"/>
    <col min="4589" max="4589" width="4.85546875" style="1" bestFit="1" customWidth="1"/>
    <col min="4590" max="4590" width="7" style="1" bestFit="1" customWidth="1"/>
    <col min="4591" max="4591" width="8.85546875" style="1" bestFit="1" customWidth="1"/>
    <col min="4592" max="4592" width="7.85546875" style="1" bestFit="1" customWidth="1"/>
    <col min="4593" max="4840" width="9.140625" style="1"/>
    <col min="4841" max="4841" width="6.7109375" style="1" bestFit="1" customWidth="1"/>
    <col min="4842" max="4842" width="5" style="1" bestFit="1" customWidth="1"/>
    <col min="4843" max="4843" width="4.5703125" style="1" bestFit="1" customWidth="1"/>
    <col min="4844" max="4844" width="41.7109375" style="1" customWidth="1"/>
    <col min="4845" max="4845" width="4.85546875" style="1" bestFit="1" customWidth="1"/>
    <col min="4846" max="4846" width="7" style="1" bestFit="1" customWidth="1"/>
    <col min="4847" max="4847" width="8.85546875" style="1" bestFit="1" customWidth="1"/>
    <col min="4848" max="4848" width="7.85546875" style="1" bestFit="1" customWidth="1"/>
    <col min="4849" max="5096" width="9.140625" style="1"/>
    <col min="5097" max="5097" width="6.7109375" style="1" bestFit="1" customWidth="1"/>
    <col min="5098" max="5098" width="5" style="1" bestFit="1" customWidth="1"/>
    <col min="5099" max="5099" width="4.5703125" style="1" bestFit="1" customWidth="1"/>
    <col min="5100" max="5100" width="41.7109375" style="1" customWidth="1"/>
    <col min="5101" max="5101" width="4.85546875" style="1" bestFit="1" customWidth="1"/>
    <col min="5102" max="5102" width="7" style="1" bestFit="1" customWidth="1"/>
    <col min="5103" max="5103" width="8.85546875" style="1" bestFit="1" customWidth="1"/>
    <col min="5104" max="5104" width="7.85546875" style="1" bestFit="1" customWidth="1"/>
    <col min="5105" max="5352" width="9.140625" style="1"/>
    <col min="5353" max="5353" width="6.7109375" style="1" bestFit="1" customWidth="1"/>
    <col min="5354" max="5354" width="5" style="1" bestFit="1" customWidth="1"/>
    <col min="5355" max="5355" width="4.5703125" style="1" bestFit="1" customWidth="1"/>
    <col min="5356" max="5356" width="41.7109375" style="1" customWidth="1"/>
    <col min="5357" max="5357" width="4.85546875" style="1" bestFit="1" customWidth="1"/>
    <col min="5358" max="5358" width="7" style="1" bestFit="1" customWidth="1"/>
    <col min="5359" max="5359" width="8.85546875" style="1" bestFit="1" customWidth="1"/>
    <col min="5360" max="5360" width="7.85546875" style="1" bestFit="1" customWidth="1"/>
    <col min="5361" max="5608" width="9.140625" style="1"/>
    <col min="5609" max="5609" width="6.7109375" style="1" bestFit="1" customWidth="1"/>
    <col min="5610" max="5610" width="5" style="1" bestFit="1" customWidth="1"/>
    <col min="5611" max="5611" width="4.5703125" style="1" bestFit="1" customWidth="1"/>
    <col min="5612" max="5612" width="41.7109375" style="1" customWidth="1"/>
    <col min="5613" max="5613" width="4.85546875" style="1" bestFit="1" customWidth="1"/>
    <col min="5614" max="5614" width="7" style="1" bestFit="1" customWidth="1"/>
    <col min="5615" max="5615" width="8.85546875" style="1" bestFit="1" customWidth="1"/>
    <col min="5616" max="5616" width="7.85546875" style="1" bestFit="1" customWidth="1"/>
    <col min="5617" max="5864" width="9.140625" style="1"/>
    <col min="5865" max="5865" width="6.7109375" style="1" bestFit="1" customWidth="1"/>
    <col min="5866" max="5866" width="5" style="1" bestFit="1" customWidth="1"/>
    <col min="5867" max="5867" width="4.5703125" style="1" bestFit="1" customWidth="1"/>
    <col min="5868" max="5868" width="41.7109375" style="1" customWidth="1"/>
    <col min="5869" max="5869" width="4.85546875" style="1" bestFit="1" customWidth="1"/>
    <col min="5870" max="5870" width="7" style="1" bestFit="1" customWidth="1"/>
    <col min="5871" max="5871" width="8.85546875" style="1" bestFit="1" customWidth="1"/>
    <col min="5872" max="5872" width="7.85546875" style="1" bestFit="1" customWidth="1"/>
    <col min="5873" max="6120" width="9.140625" style="1"/>
    <col min="6121" max="6121" width="6.7109375" style="1" bestFit="1" customWidth="1"/>
    <col min="6122" max="6122" width="5" style="1" bestFit="1" customWidth="1"/>
    <col min="6123" max="6123" width="4.5703125" style="1" bestFit="1" customWidth="1"/>
    <col min="6124" max="6124" width="41.7109375" style="1" customWidth="1"/>
    <col min="6125" max="6125" width="4.85546875" style="1" bestFit="1" customWidth="1"/>
    <col min="6126" max="6126" width="7" style="1" bestFit="1" customWidth="1"/>
    <col min="6127" max="6127" width="8.85546875" style="1" bestFit="1" customWidth="1"/>
    <col min="6128" max="6128" width="7.85546875" style="1" bestFit="1" customWidth="1"/>
    <col min="6129" max="6376" width="9.140625" style="1"/>
    <col min="6377" max="6377" width="6.7109375" style="1" bestFit="1" customWidth="1"/>
    <col min="6378" max="6378" width="5" style="1" bestFit="1" customWidth="1"/>
    <col min="6379" max="6379" width="4.5703125" style="1" bestFit="1" customWidth="1"/>
    <col min="6380" max="6380" width="41.7109375" style="1" customWidth="1"/>
    <col min="6381" max="6381" width="4.85546875" style="1" bestFit="1" customWidth="1"/>
    <col min="6382" max="6382" width="7" style="1" bestFit="1" customWidth="1"/>
    <col min="6383" max="6383" width="8.85546875" style="1" bestFit="1" customWidth="1"/>
    <col min="6384" max="6384" width="7.85546875" style="1" bestFit="1" customWidth="1"/>
    <col min="6385" max="6632" width="9.140625" style="1"/>
    <col min="6633" max="6633" width="6.7109375" style="1" bestFit="1" customWidth="1"/>
    <col min="6634" max="6634" width="5" style="1" bestFit="1" customWidth="1"/>
    <col min="6635" max="6635" width="4.5703125" style="1" bestFit="1" customWidth="1"/>
    <col min="6636" max="6636" width="41.7109375" style="1" customWidth="1"/>
    <col min="6637" max="6637" width="4.85546875" style="1" bestFit="1" customWidth="1"/>
    <col min="6638" max="6638" width="7" style="1" bestFit="1" customWidth="1"/>
    <col min="6639" max="6639" width="8.85546875" style="1" bestFit="1" customWidth="1"/>
    <col min="6640" max="6640" width="7.85546875" style="1" bestFit="1" customWidth="1"/>
    <col min="6641" max="6888" width="9.140625" style="1"/>
    <col min="6889" max="6889" width="6.7109375" style="1" bestFit="1" customWidth="1"/>
    <col min="6890" max="6890" width="5" style="1" bestFit="1" customWidth="1"/>
    <col min="6891" max="6891" width="4.5703125" style="1" bestFit="1" customWidth="1"/>
    <col min="6892" max="6892" width="41.7109375" style="1" customWidth="1"/>
    <col min="6893" max="6893" width="4.85546875" style="1" bestFit="1" customWidth="1"/>
    <col min="6894" max="6894" width="7" style="1" bestFit="1" customWidth="1"/>
    <col min="6895" max="6895" width="8.85546875" style="1" bestFit="1" customWidth="1"/>
    <col min="6896" max="6896" width="7.85546875" style="1" bestFit="1" customWidth="1"/>
    <col min="6897" max="7144" width="9.140625" style="1"/>
    <col min="7145" max="7145" width="6.7109375" style="1" bestFit="1" customWidth="1"/>
    <col min="7146" max="7146" width="5" style="1" bestFit="1" customWidth="1"/>
    <col min="7147" max="7147" width="4.5703125" style="1" bestFit="1" customWidth="1"/>
    <col min="7148" max="7148" width="41.7109375" style="1" customWidth="1"/>
    <col min="7149" max="7149" width="4.85546875" style="1" bestFit="1" customWidth="1"/>
    <col min="7150" max="7150" width="7" style="1" bestFit="1" customWidth="1"/>
    <col min="7151" max="7151" width="8.85546875" style="1" bestFit="1" customWidth="1"/>
    <col min="7152" max="7152" width="7.85546875" style="1" bestFit="1" customWidth="1"/>
    <col min="7153" max="7400" width="9.140625" style="1"/>
    <col min="7401" max="7401" width="6.7109375" style="1" bestFit="1" customWidth="1"/>
    <col min="7402" max="7402" width="5" style="1" bestFit="1" customWidth="1"/>
    <col min="7403" max="7403" width="4.5703125" style="1" bestFit="1" customWidth="1"/>
    <col min="7404" max="7404" width="41.7109375" style="1" customWidth="1"/>
    <col min="7405" max="7405" width="4.85546875" style="1" bestFit="1" customWidth="1"/>
    <col min="7406" max="7406" width="7" style="1" bestFit="1" customWidth="1"/>
    <col min="7407" max="7407" width="8.85546875" style="1" bestFit="1" customWidth="1"/>
    <col min="7408" max="7408" width="7.85546875" style="1" bestFit="1" customWidth="1"/>
    <col min="7409" max="7656" width="9.140625" style="1"/>
    <col min="7657" max="7657" width="6.7109375" style="1" bestFit="1" customWidth="1"/>
    <col min="7658" max="7658" width="5" style="1" bestFit="1" customWidth="1"/>
    <col min="7659" max="7659" width="4.5703125" style="1" bestFit="1" customWidth="1"/>
    <col min="7660" max="7660" width="41.7109375" style="1" customWidth="1"/>
    <col min="7661" max="7661" width="4.85546875" style="1" bestFit="1" customWidth="1"/>
    <col min="7662" max="7662" width="7" style="1" bestFit="1" customWidth="1"/>
    <col min="7663" max="7663" width="8.85546875" style="1" bestFit="1" customWidth="1"/>
    <col min="7664" max="7664" width="7.85546875" style="1" bestFit="1" customWidth="1"/>
    <col min="7665" max="7912" width="9.140625" style="1"/>
    <col min="7913" max="7913" width="6.7109375" style="1" bestFit="1" customWidth="1"/>
    <col min="7914" max="7914" width="5" style="1" bestFit="1" customWidth="1"/>
    <col min="7915" max="7915" width="4.5703125" style="1" bestFit="1" customWidth="1"/>
    <col min="7916" max="7916" width="41.7109375" style="1" customWidth="1"/>
    <col min="7917" max="7917" width="4.85546875" style="1" bestFit="1" customWidth="1"/>
    <col min="7918" max="7918" width="7" style="1" bestFit="1" customWidth="1"/>
    <col min="7919" max="7919" width="8.85546875" style="1" bestFit="1" customWidth="1"/>
    <col min="7920" max="7920" width="7.85546875" style="1" bestFit="1" customWidth="1"/>
    <col min="7921" max="8168" width="9.140625" style="1"/>
    <col min="8169" max="8169" width="6.7109375" style="1" bestFit="1" customWidth="1"/>
    <col min="8170" max="8170" width="5" style="1" bestFit="1" customWidth="1"/>
    <col min="8171" max="8171" width="4.5703125" style="1" bestFit="1" customWidth="1"/>
    <col min="8172" max="8172" width="41.7109375" style="1" customWidth="1"/>
    <col min="8173" max="8173" width="4.85546875" style="1" bestFit="1" customWidth="1"/>
    <col min="8174" max="8174" width="7" style="1" bestFit="1" customWidth="1"/>
    <col min="8175" max="8175" width="8.85546875" style="1" bestFit="1" customWidth="1"/>
    <col min="8176" max="8176" width="7.85546875" style="1" bestFit="1" customWidth="1"/>
    <col min="8177" max="8424" width="9.140625" style="1"/>
    <col min="8425" max="8425" width="6.7109375" style="1" bestFit="1" customWidth="1"/>
    <col min="8426" max="8426" width="5" style="1" bestFit="1" customWidth="1"/>
    <col min="8427" max="8427" width="4.5703125" style="1" bestFit="1" customWidth="1"/>
    <col min="8428" max="8428" width="41.7109375" style="1" customWidth="1"/>
    <col min="8429" max="8429" width="4.85546875" style="1" bestFit="1" customWidth="1"/>
    <col min="8430" max="8430" width="7" style="1" bestFit="1" customWidth="1"/>
    <col min="8431" max="8431" width="8.85546875" style="1" bestFit="1" customWidth="1"/>
    <col min="8432" max="8432" width="7.85546875" style="1" bestFit="1" customWidth="1"/>
    <col min="8433" max="8680" width="9.140625" style="1"/>
    <col min="8681" max="8681" width="6.7109375" style="1" bestFit="1" customWidth="1"/>
    <col min="8682" max="8682" width="5" style="1" bestFit="1" customWidth="1"/>
    <col min="8683" max="8683" width="4.5703125" style="1" bestFit="1" customWidth="1"/>
    <col min="8684" max="8684" width="41.7109375" style="1" customWidth="1"/>
    <col min="8685" max="8685" width="4.85546875" style="1" bestFit="1" customWidth="1"/>
    <col min="8686" max="8686" width="7" style="1" bestFit="1" customWidth="1"/>
    <col min="8687" max="8687" width="8.85546875" style="1" bestFit="1" customWidth="1"/>
    <col min="8688" max="8688" width="7.85546875" style="1" bestFit="1" customWidth="1"/>
    <col min="8689" max="8936" width="9.140625" style="1"/>
    <col min="8937" max="8937" width="6.7109375" style="1" bestFit="1" customWidth="1"/>
    <col min="8938" max="8938" width="5" style="1" bestFit="1" customWidth="1"/>
    <col min="8939" max="8939" width="4.5703125" style="1" bestFit="1" customWidth="1"/>
    <col min="8940" max="8940" width="41.7109375" style="1" customWidth="1"/>
    <col min="8941" max="8941" width="4.85546875" style="1" bestFit="1" customWidth="1"/>
    <col min="8942" max="8942" width="7" style="1" bestFit="1" customWidth="1"/>
    <col min="8943" max="8943" width="8.85546875" style="1" bestFit="1" customWidth="1"/>
    <col min="8944" max="8944" width="7.85546875" style="1" bestFit="1" customWidth="1"/>
    <col min="8945" max="9192" width="9.140625" style="1"/>
    <col min="9193" max="9193" width="6.7109375" style="1" bestFit="1" customWidth="1"/>
    <col min="9194" max="9194" width="5" style="1" bestFit="1" customWidth="1"/>
    <col min="9195" max="9195" width="4.5703125" style="1" bestFit="1" customWidth="1"/>
    <col min="9196" max="9196" width="41.7109375" style="1" customWidth="1"/>
    <col min="9197" max="9197" width="4.85546875" style="1" bestFit="1" customWidth="1"/>
    <col min="9198" max="9198" width="7" style="1" bestFit="1" customWidth="1"/>
    <col min="9199" max="9199" width="8.85546875" style="1" bestFit="1" customWidth="1"/>
    <col min="9200" max="9200" width="7.85546875" style="1" bestFit="1" customWidth="1"/>
    <col min="9201" max="9448" width="9.140625" style="1"/>
    <col min="9449" max="9449" width="6.7109375" style="1" bestFit="1" customWidth="1"/>
    <col min="9450" max="9450" width="5" style="1" bestFit="1" customWidth="1"/>
    <col min="9451" max="9451" width="4.5703125" style="1" bestFit="1" customWidth="1"/>
    <col min="9452" max="9452" width="41.7109375" style="1" customWidth="1"/>
    <col min="9453" max="9453" width="4.85546875" style="1" bestFit="1" customWidth="1"/>
    <col min="9454" max="9454" width="7" style="1" bestFit="1" customWidth="1"/>
    <col min="9455" max="9455" width="8.85546875" style="1" bestFit="1" customWidth="1"/>
    <col min="9456" max="9456" width="7.85546875" style="1" bestFit="1" customWidth="1"/>
    <col min="9457" max="9704" width="9.140625" style="1"/>
    <col min="9705" max="9705" width="6.7109375" style="1" bestFit="1" customWidth="1"/>
    <col min="9706" max="9706" width="5" style="1" bestFit="1" customWidth="1"/>
    <col min="9707" max="9707" width="4.5703125" style="1" bestFit="1" customWidth="1"/>
    <col min="9708" max="9708" width="41.7109375" style="1" customWidth="1"/>
    <col min="9709" max="9709" width="4.85546875" style="1" bestFit="1" customWidth="1"/>
    <col min="9710" max="9710" width="7" style="1" bestFit="1" customWidth="1"/>
    <col min="9711" max="9711" width="8.85546875" style="1" bestFit="1" customWidth="1"/>
    <col min="9712" max="9712" width="7.85546875" style="1" bestFit="1" customWidth="1"/>
    <col min="9713" max="9960" width="9.140625" style="1"/>
    <col min="9961" max="9961" width="6.7109375" style="1" bestFit="1" customWidth="1"/>
    <col min="9962" max="9962" width="5" style="1" bestFit="1" customWidth="1"/>
    <col min="9963" max="9963" width="4.5703125" style="1" bestFit="1" customWidth="1"/>
    <col min="9964" max="9964" width="41.7109375" style="1" customWidth="1"/>
    <col min="9965" max="9965" width="4.85546875" style="1" bestFit="1" customWidth="1"/>
    <col min="9966" max="9966" width="7" style="1" bestFit="1" customWidth="1"/>
    <col min="9967" max="9967" width="8.85546875" style="1" bestFit="1" customWidth="1"/>
    <col min="9968" max="9968" width="7.85546875" style="1" bestFit="1" customWidth="1"/>
    <col min="9969" max="10216" width="9.140625" style="1"/>
    <col min="10217" max="10217" width="6.7109375" style="1" bestFit="1" customWidth="1"/>
    <col min="10218" max="10218" width="5" style="1" bestFit="1" customWidth="1"/>
    <col min="10219" max="10219" width="4.5703125" style="1" bestFit="1" customWidth="1"/>
    <col min="10220" max="10220" width="41.7109375" style="1" customWidth="1"/>
    <col min="10221" max="10221" width="4.85546875" style="1" bestFit="1" customWidth="1"/>
    <col min="10222" max="10222" width="7" style="1" bestFit="1" customWidth="1"/>
    <col min="10223" max="10223" width="8.85546875" style="1" bestFit="1" customWidth="1"/>
    <col min="10224" max="10224" width="7.85546875" style="1" bestFit="1" customWidth="1"/>
    <col min="10225" max="10472" width="9.140625" style="1"/>
    <col min="10473" max="10473" width="6.7109375" style="1" bestFit="1" customWidth="1"/>
    <col min="10474" max="10474" width="5" style="1" bestFit="1" customWidth="1"/>
    <col min="10475" max="10475" width="4.5703125" style="1" bestFit="1" customWidth="1"/>
    <col min="10476" max="10476" width="41.7109375" style="1" customWidth="1"/>
    <col min="10477" max="10477" width="4.85546875" style="1" bestFit="1" customWidth="1"/>
    <col min="10478" max="10478" width="7" style="1" bestFit="1" customWidth="1"/>
    <col min="10479" max="10479" width="8.85546875" style="1" bestFit="1" customWidth="1"/>
    <col min="10480" max="10480" width="7.85546875" style="1" bestFit="1" customWidth="1"/>
    <col min="10481" max="10728" width="9.140625" style="1"/>
    <col min="10729" max="10729" width="6.7109375" style="1" bestFit="1" customWidth="1"/>
    <col min="10730" max="10730" width="5" style="1" bestFit="1" customWidth="1"/>
    <col min="10731" max="10731" width="4.5703125" style="1" bestFit="1" customWidth="1"/>
    <col min="10732" max="10732" width="41.7109375" style="1" customWidth="1"/>
    <col min="10733" max="10733" width="4.85546875" style="1" bestFit="1" customWidth="1"/>
    <col min="10734" max="10734" width="7" style="1" bestFit="1" customWidth="1"/>
    <col min="10735" max="10735" width="8.85546875" style="1" bestFit="1" customWidth="1"/>
    <col min="10736" max="10736" width="7.85546875" style="1" bestFit="1" customWidth="1"/>
    <col min="10737" max="10984" width="9.140625" style="1"/>
    <col min="10985" max="10985" width="6.7109375" style="1" bestFit="1" customWidth="1"/>
    <col min="10986" max="10986" width="5" style="1" bestFit="1" customWidth="1"/>
    <col min="10987" max="10987" width="4.5703125" style="1" bestFit="1" customWidth="1"/>
    <col min="10988" max="10988" width="41.7109375" style="1" customWidth="1"/>
    <col min="10989" max="10989" width="4.85546875" style="1" bestFit="1" customWidth="1"/>
    <col min="10990" max="10990" width="7" style="1" bestFit="1" customWidth="1"/>
    <col min="10991" max="10991" width="8.85546875" style="1" bestFit="1" customWidth="1"/>
    <col min="10992" max="10992" width="7.85546875" style="1" bestFit="1" customWidth="1"/>
    <col min="10993" max="11240" width="9.140625" style="1"/>
    <col min="11241" max="11241" width="6.7109375" style="1" bestFit="1" customWidth="1"/>
    <col min="11242" max="11242" width="5" style="1" bestFit="1" customWidth="1"/>
    <col min="11243" max="11243" width="4.5703125" style="1" bestFit="1" customWidth="1"/>
    <col min="11244" max="11244" width="41.7109375" style="1" customWidth="1"/>
    <col min="11245" max="11245" width="4.85546875" style="1" bestFit="1" customWidth="1"/>
    <col min="11246" max="11246" width="7" style="1" bestFit="1" customWidth="1"/>
    <col min="11247" max="11247" width="8.85546875" style="1" bestFit="1" customWidth="1"/>
    <col min="11248" max="11248" width="7.85546875" style="1" bestFit="1" customWidth="1"/>
    <col min="11249" max="11496" width="9.140625" style="1"/>
    <col min="11497" max="11497" width="6.7109375" style="1" bestFit="1" customWidth="1"/>
    <col min="11498" max="11498" width="5" style="1" bestFit="1" customWidth="1"/>
    <col min="11499" max="11499" width="4.5703125" style="1" bestFit="1" customWidth="1"/>
    <col min="11500" max="11500" width="41.7109375" style="1" customWidth="1"/>
    <col min="11501" max="11501" width="4.85546875" style="1" bestFit="1" customWidth="1"/>
    <col min="11502" max="11502" width="7" style="1" bestFit="1" customWidth="1"/>
    <col min="11503" max="11503" width="8.85546875" style="1" bestFit="1" customWidth="1"/>
    <col min="11504" max="11504" width="7.85546875" style="1" bestFit="1" customWidth="1"/>
    <col min="11505" max="11752" width="9.140625" style="1"/>
    <col min="11753" max="11753" width="6.7109375" style="1" bestFit="1" customWidth="1"/>
    <col min="11754" max="11754" width="5" style="1" bestFit="1" customWidth="1"/>
    <col min="11755" max="11755" width="4.5703125" style="1" bestFit="1" customWidth="1"/>
    <col min="11756" max="11756" width="41.7109375" style="1" customWidth="1"/>
    <col min="11757" max="11757" width="4.85546875" style="1" bestFit="1" customWidth="1"/>
    <col min="11758" max="11758" width="7" style="1" bestFit="1" customWidth="1"/>
    <col min="11759" max="11759" width="8.85546875" style="1" bestFit="1" customWidth="1"/>
    <col min="11760" max="11760" width="7.85546875" style="1" bestFit="1" customWidth="1"/>
    <col min="11761" max="12008" width="9.140625" style="1"/>
    <col min="12009" max="12009" width="6.7109375" style="1" bestFit="1" customWidth="1"/>
    <col min="12010" max="12010" width="5" style="1" bestFit="1" customWidth="1"/>
    <col min="12011" max="12011" width="4.5703125" style="1" bestFit="1" customWidth="1"/>
    <col min="12012" max="12012" width="41.7109375" style="1" customWidth="1"/>
    <col min="12013" max="12013" width="4.85546875" style="1" bestFit="1" customWidth="1"/>
    <col min="12014" max="12014" width="7" style="1" bestFit="1" customWidth="1"/>
    <col min="12015" max="12015" width="8.85546875" style="1" bestFit="1" customWidth="1"/>
    <col min="12016" max="12016" width="7.85546875" style="1" bestFit="1" customWidth="1"/>
    <col min="12017" max="12264" width="9.140625" style="1"/>
    <col min="12265" max="12265" width="6.7109375" style="1" bestFit="1" customWidth="1"/>
    <col min="12266" max="12266" width="5" style="1" bestFit="1" customWidth="1"/>
    <col min="12267" max="12267" width="4.5703125" style="1" bestFit="1" customWidth="1"/>
    <col min="12268" max="12268" width="41.7109375" style="1" customWidth="1"/>
    <col min="12269" max="12269" width="4.85546875" style="1" bestFit="1" customWidth="1"/>
    <col min="12270" max="12270" width="7" style="1" bestFit="1" customWidth="1"/>
    <col min="12271" max="12271" width="8.85546875" style="1" bestFit="1" customWidth="1"/>
    <col min="12272" max="12272" width="7.85546875" style="1" bestFit="1" customWidth="1"/>
    <col min="12273" max="12520" width="9.140625" style="1"/>
    <col min="12521" max="12521" width="6.7109375" style="1" bestFit="1" customWidth="1"/>
    <col min="12522" max="12522" width="5" style="1" bestFit="1" customWidth="1"/>
    <col min="12523" max="12523" width="4.5703125" style="1" bestFit="1" customWidth="1"/>
    <col min="12524" max="12524" width="41.7109375" style="1" customWidth="1"/>
    <col min="12525" max="12525" width="4.85546875" style="1" bestFit="1" customWidth="1"/>
    <col min="12526" max="12526" width="7" style="1" bestFit="1" customWidth="1"/>
    <col min="12527" max="12527" width="8.85546875" style="1" bestFit="1" customWidth="1"/>
    <col min="12528" max="12528" width="7.85546875" style="1" bestFit="1" customWidth="1"/>
    <col min="12529" max="12776" width="9.140625" style="1"/>
    <col min="12777" max="12777" width="6.7109375" style="1" bestFit="1" customWidth="1"/>
    <col min="12778" max="12778" width="5" style="1" bestFit="1" customWidth="1"/>
    <col min="12779" max="12779" width="4.5703125" style="1" bestFit="1" customWidth="1"/>
    <col min="12780" max="12780" width="41.7109375" style="1" customWidth="1"/>
    <col min="12781" max="12781" width="4.85546875" style="1" bestFit="1" customWidth="1"/>
    <col min="12782" max="12782" width="7" style="1" bestFit="1" customWidth="1"/>
    <col min="12783" max="12783" width="8.85546875" style="1" bestFit="1" customWidth="1"/>
    <col min="12784" max="12784" width="7.85546875" style="1" bestFit="1" customWidth="1"/>
    <col min="12785" max="13032" width="9.140625" style="1"/>
    <col min="13033" max="13033" width="6.7109375" style="1" bestFit="1" customWidth="1"/>
    <col min="13034" max="13034" width="5" style="1" bestFit="1" customWidth="1"/>
    <col min="13035" max="13035" width="4.5703125" style="1" bestFit="1" customWidth="1"/>
    <col min="13036" max="13036" width="41.7109375" style="1" customWidth="1"/>
    <col min="13037" max="13037" width="4.85546875" style="1" bestFit="1" customWidth="1"/>
    <col min="13038" max="13038" width="7" style="1" bestFit="1" customWidth="1"/>
    <col min="13039" max="13039" width="8.85546875" style="1" bestFit="1" customWidth="1"/>
    <col min="13040" max="13040" width="7.85546875" style="1" bestFit="1" customWidth="1"/>
    <col min="13041" max="13288" width="9.140625" style="1"/>
    <col min="13289" max="13289" width="6.7109375" style="1" bestFit="1" customWidth="1"/>
    <col min="13290" max="13290" width="5" style="1" bestFit="1" customWidth="1"/>
    <col min="13291" max="13291" width="4.5703125" style="1" bestFit="1" customWidth="1"/>
    <col min="13292" max="13292" width="41.7109375" style="1" customWidth="1"/>
    <col min="13293" max="13293" width="4.85546875" style="1" bestFit="1" customWidth="1"/>
    <col min="13294" max="13294" width="7" style="1" bestFit="1" customWidth="1"/>
    <col min="13295" max="13295" width="8.85546875" style="1" bestFit="1" customWidth="1"/>
    <col min="13296" max="13296" width="7.85546875" style="1" bestFit="1" customWidth="1"/>
    <col min="13297" max="13544" width="9.140625" style="1"/>
    <col min="13545" max="13545" width="6.7109375" style="1" bestFit="1" customWidth="1"/>
    <col min="13546" max="13546" width="5" style="1" bestFit="1" customWidth="1"/>
    <col min="13547" max="13547" width="4.5703125" style="1" bestFit="1" customWidth="1"/>
    <col min="13548" max="13548" width="41.7109375" style="1" customWidth="1"/>
    <col min="13549" max="13549" width="4.85546875" style="1" bestFit="1" customWidth="1"/>
    <col min="13550" max="13550" width="7" style="1" bestFit="1" customWidth="1"/>
    <col min="13551" max="13551" width="8.85546875" style="1" bestFit="1" customWidth="1"/>
    <col min="13552" max="13552" width="7.85546875" style="1" bestFit="1" customWidth="1"/>
    <col min="13553" max="13800" width="9.140625" style="1"/>
    <col min="13801" max="13801" width="6.7109375" style="1" bestFit="1" customWidth="1"/>
    <col min="13802" max="13802" width="5" style="1" bestFit="1" customWidth="1"/>
    <col min="13803" max="13803" width="4.5703125" style="1" bestFit="1" customWidth="1"/>
    <col min="13804" max="13804" width="41.7109375" style="1" customWidth="1"/>
    <col min="13805" max="13805" width="4.85546875" style="1" bestFit="1" customWidth="1"/>
    <col min="13806" max="13806" width="7" style="1" bestFit="1" customWidth="1"/>
    <col min="13807" max="13807" width="8.85546875" style="1" bestFit="1" customWidth="1"/>
    <col min="13808" max="13808" width="7.85546875" style="1" bestFit="1" customWidth="1"/>
    <col min="13809" max="14056" width="9.140625" style="1"/>
    <col min="14057" max="14057" width="6.7109375" style="1" bestFit="1" customWidth="1"/>
    <col min="14058" max="14058" width="5" style="1" bestFit="1" customWidth="1"/>
    <col min="14059" max="14059" width="4.5703125" style="1" bestFit="1" customWidth="1"/>
    <col min="14060" max="14060" width="41.7109375" style="1" customWidth="1"/>
    <col min="14061" max="14061" width="4.85546875" style="1" bestFit="1" customWidth="1"/>
    <col min="14062" max="14062" width="7" style="1" bestFit="1" customWidth="1"/>
    <col min="14063" max="14063" width="8.85546875" style="1" bestFit="1" customWidth="1"/>
    <col min="14064" max="14064" width="7.85546875" style="1" bestFit="1" customWidth="1"/>
    <col min="14065" max="14312" width="9.140625" style="1"/>
    <col min="14313" max="14313" width="6.7109375" style="1" bestFit="1" customWidth="1"/>
    <col min="14314" max="14314" width="5" style="1" bestFit="1" customWidth="1"/>
    <col min="14315" max="14315" width="4.5703125" style="1" bestFit="1" customWidth="1"/>
    <col min="14316" max="14316" width="41.7109375" style="1" customWidth="1"/>
    <col min="14317" max="14317" width="4.85546875" style="1" bestFit="1" customWidth="1"/>
    <col min="14318" max="14318" width="7" style="1" bestFit="1" customWidth="1"/>
    <col min="14319" max="14319" width="8.85546875" style="1" bestFit="1" customWidth="1"/>
    <col min="14320" max="14320" width="7.85546875" style="1" bestFit="1" customWidth="1"/>
    <col min="14321" max="14568" width="9.140625" style="1"/>
    <col min="14569" max="14569" width="6.7109375" style="1" bestFit="1" customWidth="1"/>
    <col min="14570" max="14570" width="5" style="1" bestFit="1" customWidth="1"/>
    <col min="14571" max="14571" width="4.5703125" style="1" bestFit="1" customWidth="1"/>
    <col min="14572" max="14572" width="41.7109375" style="1" customWidth="1"/>
    <col min="14573" max="14573" width="4.85546875" style="1" bestFit="1" customWidth="1"/>
    <col min="14574" max="14574" width="7" style="1" bestFit="1" customWidth="1"/>
    <col min="14575" max="14575" width="8.85546875" style="1" bestFit="1" customWidth="1"/>
    <col min="14576" max="14576" width="7.85546875" style="1" bestFit="1" customWidth="1"/>
    <col min="14577" max="14824" width="9.140625" style="1"/>
    <col min="14825" max="14825" width="6.7109375" style="1" bestFit="1" customWidth="1"/>
    <col min="14826" max="14826" width="5" style="1" bestFit="1" customWidth="1"/>
    <col min="14827" max="14827" width="4.5703125" style="1" bestFit="1" customWidth="1"/>
    <col min="14828" max="14828" width="41.7109375" style="1" customWidth="1"/>
    <col min="14829" max="14829" width="4.85546875" style="1" bestFit="1" customWidth="1"/>
    <col min="14830" max="14830" width="7" style="1" bestFit="1" customWidth="1"/>
    <col min="14831" max="14831" width="8.85546875" style="1" bestFit="1" customWidth="1"/>
    <col min="14832" max="14832" width="7.85546875" style="1" bestFit="1" customWidth="1"/>
    <col min="14833" max="15080" width="9.140625" style="1"/>
    <col min="15081" max="15081" width="6.7109375" style="1" bestFit="1" customWidth="1"/>
    <col min="15082" max="15082" width="5" style="1" bestFit="1" customWidth="1"/>
    <col min="15083" max="15083" width="4.5703125" style="1" bestFit="1" customWidth="1"/>
    <col min="15084" max="15084" width="41.7109375" style="1" customWidth="1"/>
    <col min="15085" max="15085" width="4.85546875" style="1" bestFit="1" customWidth="1"/>
    <col min="15086" max="15086" width="7" style="1" bestFit="1" customWidth="1"/>
    <col min="15087" max="15087" width="8.85546875" style="1" bestFit="1" customWidth="1"/>
    <col min="15088" max="15088" width="7.85546875" style="1" bestFit="1" customWidth="1"/>
    <col min="15089" max="15336" width="9.140625" style="1"/>
    <col min="15337" max="15337" width="6.7109375" style="1" bestFit="1" customWidth="1"/>
    <col min="15338" max="15338" width="5" style="1" bestFit="1" customWidth="1"/>
    <col min="15339" max="15339" width="4.5703125" style="1" bestFit="1" customWidth="1"/>
    <col min="15340" max="15340" width="41.7109375" style="1" customWidth="1"/>
    <col min="15341" max="15341" width="4.85546875" style="1" bestFit="1" customWidth="1"/>
    <col min="15342" max="15342" width="7" style="1" bestFit="1" customWidth="1"/>
    <col min="15343" max="15343" width="8.85546875" style="1" bestFit="1" customWidth="1"/>
    <col min="15344" max="15344" width="7.85546875" style="1" bestFit="1" customWidth="1"/>
    <col min="15345" max="15592" width="9.140625" style="1"/>
    <col min="15593" max="15593" width="6.7109375" style="1" bestFit="1" customWidth="1"/>
    <col min="15594" max="15594" width="5" style="1" bestFit="1" customWidth="1"/>
    <col min="15595" max="15595" width="4.5703125" style="1" bestFit="1" customWidth="1"/>
    <col min="15596" max="15596" width="41.7109375" style="1" customWidth="1"/>
    <col min="15597" max="15597" width="4.85546875" style="1" bestFit="1" customWidth="1"/>
    <col min="15598" max="15598" width="7" style="1" bestFit="1" customWidth="1"/>
    <col min="15599" max="15599" width="8.85546875" style="1" bestFit="1" customWidth="1"/>
    <col min="15600" max="15600" width="7.85546875" style="1" bestFit="1" customWidth="1"/>
    <col min="15601" max="15848" width="9.140625" style="1"/>
    <col min="15849" max="15849" width="6.7109375" style="1" bestFit="1" customWidth="1"/>
    <col min="15850" max="15850" width="5" style="1" bestFit="1" customWidth="1"/>
    <col min="15851" max="15851" width="4.5703125" style="1" bestFit="1" customWidth="1"/>
    <col min="15852" max="15852" width="41.7109375" style="1" customWidth="1"/>
    <col min="15853" max="15853" width="4.85546875" style="1" bestFit="1" customWidth="1"/>
    <col min="15854" max="15854" width="7" style="1" bestFit="1" customWidth="1"/>
    <col min="15855" max="15855" width="8.85546875" style="1" bestFit="1" customWidth="1"/>
    <col min="15856" max="15856" width="7.85546875" style="1" bestFit="1" customWidth="1"/>
    <col min="15857" max="16104" width="9.140625" style="1"/>
    <col min="16105" max="16105" width="6.7109375" style="1" bestFit="1" customWidth="1"/>
    <col min="16106" max="16106" width="5" style="1" bestFit="1" customWidth="1"/>
    <col min="16107" max="16107" width="4.5703125" style="1" bestFit="1" customWidth="1"/>
    <col min="16108" max="16108" width="41.7109375" style="1" customWidth="1"/>
    <col min="16109" max="16109" width="4.85546875" style="1" bestFit="1" customWidth="1"/>
    <col min="16110" max="16110" width="7" style="1" bestFit="1" customWidth="1"/>
    <col min="16111" max="16111" width="8.85546875" style="1" bestFit="1" customWidth="1"/>
    <col min="16112" max="16112" width="7.85546875" style="1" bestFit="1" customWidth="1"/>
    <col min="16113" max="16384" width="9.140625" style="1"/>
  </cols>
  <sheetData>
    <row r="1" spans="1:8" ht="60" customHeight="1" x14ac:dyDescent="0.2">
      <c r="A1" s="24"/>
      <c r="B1" s="24"/>
      <c r="C1" s="90" t="s">
        <v>69</v>
      </c>
      <c r="D1" s="90"/>
      <c r="E1" s="90"/>
      <c r="F1" s="90"/>
      <c r="G1" s="90"/>
      <c r="H1" s="90"/>
    </row>
    <row r="2" spans="1:8" ht="13.5" thickBot="1" x14ac:dyDescent="0.25">
      <c r="A2" s="25"/>
      <c r="B2" s="25"/>
      <c r="C2" s="25"/>
      <c r="D2" s="25"/>
      <c r="E2" s="25"/>
      <c r="F2" s="25"/>
      <c r="G2" s="25"/>
      <c r="H2" s="25"/>
    </row>
    <row r="3" spans="1:8" ht="25.5" customHeight="1" thickBot="1" x14ac:dyDescent="0.25">
      <c r="A3" s="25"/>
      <c r="B3" s="25"/>
      <c r="C3" s="69" t="s">
        <v>31</v>
      </c>
      <c r="D3" s="70"/>
      <c r="E3" s="70"/>
      <c r="F3" s="70"/>
      <c r="G3" s="70"/>
      <c r="H3" s="71"/>
    </row>
    <row r="4" spans="1:8" ht="12.75" customHeight="1" thickBot="1" x14ac:dyDescent="0.25">
      <c r="A4" s="25"/>
      <c r="B4" s="25"/>
      <c r="C4" s="7"/>
      <c r="D4" s="7"/>
      <c r="E4" s="7"/>
      <c r="F4" s="7"/>
      <c r="G4" s="7"/>
      <c r="H4" s="7"/>
    </row>
    <row r="5" spans="1:8" ht="32.1" customHeight="1" x14ac:dyDescent="0.2">
      <c r="A5" s="25"/>
      <c r="B5" s="25"/>
      <c r="C5" s="8" t="s">
        <v>32</v>
      </c>
      <c r="D5" s="85" t="s">
        <v>54</v>
      </c>
      <c r="E5" s="85"/>
      <c r="F5" s="85"/>
      <c r="G5" s="85"/>
      <c r="H5" s="86"/>
    </row>
    <row r="6" spans="1:8" ht="16.5" thickBot="1" x14ac:dyDescent="0.25">
      <c r="A6" s="25"/>
      <c r="B6" s="25"/>
      <c r="C6" s="12" t="s">
        <v>30</v>
      </c>
      <c r="D6" s="87" t="s">
        <v>53</v>
      </c>
      <c r="E6" s="87"/>
      <c r="F6" s="87"/>
      <c r="G6" s="87"/>
      <c r="H6" s="88"/>
    </row>
    <row r="7" spans="1:8" ht="12.75" customHeight="1" thickBot="1" x14ac:dyDescent="0.25">
      <c r="A7" s="7"/>
      <c r="B7" s="7"/>
      <c r="C7" s="7"/>
      <c r="D7" s="7"/>
      <c r="E7" s="7"/>
      <c r="F7" s="7"/>
      <c r="G7" s="7"/>
      <c r="H7" s="7"/>
    </row>
    <row r="8" spans="1:8" ht="13.5" thickBot="1" x14ac:dyDescent="0.25">
      <c r="A8" s="56" t="s">
        <v>34</v>
      </c>
      <c r="B8" s="59" t="s">
        <v>17</v>
      </c>
      <c r="C8" s="57" t="s">
        <v>18</v>
      </c>
      <c r="D8" s="19" t="s">
        <v>19</v>
      </c>
      <c r="E8" s="18" t="s">
        <v>28</v>
      </c>
      <c r="F8" s="18" t="s">
        <v>20</v>
      </c>
      <c r="G8" s="18" t="s">
        <v>21</v>
      </c>
      <c r="H8" s="20" t="s">
        <v>22</v>
      </c>
    </row>
    <row r="9" spans="1:8" ht="13.5" thickBot="1" x14ac:dyDescent="0.25">
      <c r="C9" s="2"/>
      <c r="D9" s="30"/>
      <c r="E9" s="2"/>
      <c r="F9" s="2"/>
      <c r="G9" s="2"/>
      <c r="H9" s="2"/>
    </row>
    <row r="10" spans="1:8" x14ac:dyDescent="0.2">
      <c r="A10" s="31" t="s">
        <v>33</v>
      </c>
      <c r="B10" s="60"/>
      <c r="C10" s="63">
        <v>1</v>
      </c>
      <c r="D10" s="32" t="s">
        <v>50</v>
      </c>
      <c r="E10" s="33"/>
      <c r="F10" s="33"/>
      <c r="G10" s="33"/>
      <c r="H10" s="34">
        <f>SUM(H11:H11)</f>
        <v>0</v>
      </c>
    </row>
    <row r="11" spans="1:8" outlineLevel="1" x14ac:dyDescent="0.2">
      <c r="A11" s="16" t="s">
        <v>0</v>
      </c>
      <c r="B11" s="61" t="s">
        <v>27</v>
      </c>
      <c r="C11" s="35" t="s">
        <v>56</v>
      </c>
      <c r="D11" s="22" t="s">
        <v>1</v>
      </c>
      <c r="E11" s="23" t="s">
        <v>40</v>
      </c>
      <c r="F11" s="23">
        <v>10</v>
      </c>
      <c r="G11" s="23"/>
      <c r="H11" s="58">
        <f t="shared" ref="H11:H14" si="0">CEILING(F11*G11,0.01)</f>
        <v>0</v>
      </c>
    </row>
    <row r="12" spans="1:8" x14ac:dyDescent="0.2">
      <c r="A12" s="17" t="s">
        <v>33</v>
      </c>
      <c r="B12" s="62"/>
      <c r="C12" s="64">
        <v>2</v>
      </c>
      <c r="D12" s="5" t="s">
        <v>51</v>
      </c>
      <c r="E12" s="5"/>
      <c r="F12" s="5"/>
      <c r="G12" s="5"/>
      <c r="H12" s="65">
        <f>SUM(H13:H17)</f>
        <v>0</v>
      </c>
    </row>
    <row r="13" spans="1:8" ht="25.5" outlineLevel="1" x14ac:dyDescent="0.2">
      <c r="A13" s="16" t="s">
        <v>4</v>
      </c>
      <c r="B13" s="61" t="s">
        <v>27</v>
      </c>
      <c r="C13" s="35" t="s">
        <v>57</v>
      </c>
      <c r="D13" s="22" t="s">
        <v>5</v>
      </c>
      <c r="E13" s="23" t="s">
        <v>39</v>
      </c>
      <c r="F13" s="4">
        <v>8</v>
      </c>
      <c r="G13" s="23"/>
      <c r="H13" s="58">
        <f t="shared" si="0"/>
        <v>0</v>
      </c>
    </row>
    <row r="14" spans="1:8" ht="25.5" outlineLevel="1" x14ac:dyDescent="0.2">
      <c r="A14" s="16" t="s">
        <v>46</v>
      </c>
      <c r="B14" s="61" t="s">
        <v>27</v>
      </c>
      <c r="C14" s="35" t="s">
        <v>58</v>
      </c>
      <c r="D14" s="22" t="s">
        <v>47</v>
      </c>
      <c r="E14" s="23" t="s">
        <v>39</v>
      </c>
      <c r="F14" s="4">
        <v>8</v>
      </c>
      <c r="G14" s="23"/>
      <c r="H14" s="58">
        <f t="shared" si="0"/>
        <v>0</v>
      </c>
    </row>
    <row r="15" spans="1:8" outlineLevel="1" x14ac:dyDescent="0.2">
      <c r="A15" s="16" t="s">
        <v>13</v>
      </c>
      <c r="B15" s="61" t="s">
        <v>27</v>
      </c>
      <c r="C15" s="35" t="s">
        <v>59</v>
      </c>
      <c r="D15" s="22" t="s">
        <v>14</v>
      </c>
      <c r="E15" s="23" t="s">
        <v>39</v>
      </c>
      <c r="F15" s="4">
        <v>8</v>
      </c>
      <c r="G15" s="23"/>
      <c r="H15" s="58">
        <f t="shared" ref="H15" si="1">CEILING(F15*G15,0.01)</f>
        <v>0</v>
      </c>
    </row>
    <row r="16" spans="1:8" ht="38.25" outlineLevel="1" x14ac:dyDescent="0.2">
      <c r="A16" s="16" t="s">
        <v>2</v>
      </c>
      <c r="B16" s="61" t="s">
        <v>27</v>
      </c>
      <c r="C16" s="35" t="s">
        <v>60</v>
      </c>
      <c r="D16" s="22" t="s">
        <v>3</v>
      </c>
      <c r="E16" s="23" t="s">
        <v>39</v>
      </c>
      <c r="F16" s="4">
        <v>4</v>
      </c>
      <c r="G16" s="23"/>
      <c r="H16" s="58">
        <f t="shared" ref="H16" si="2">CEILING(F16*G16,0.01)</f>
        <v>0</v>
      </c>
    </row>
    <row r="17" spans="1:8" ht="25.5" outlineLevel="1" x14ac:dyDescent="0.2">
      <c r="A17" s="16" t="s">
        <v>44</v>
      </c>
      <c r="B17" s="61" t="s">
        <v>27</v>
      </c>
      <c r="C17" s="35" t="s">
        <v>61</v>
      </c>
      <c r="D17" s="22" t="s">
        <v>45</v>
      </c>
      <c r="E17" s="23" t="s">
        <v>39</v>
      </c>
      <c r="F17" s="4">
        <v>4</v>
      </c>
      <c r="G17" s="23"/>
      <c r="H17" s="58">
        <f t="shared" ref="H17" si="3">CEILING(F17*G17,0.01)</f>
        <v>0</v>
      </c>
    </row>
    <row r="18" spans="1:8" x14ac:dyDescent="0.2">
      <c r="A18" s="17" t="s">
        <v>33</v>
      </c>
      <c r="B18" s="62"/>
      <c r="C18" s="64">
        <v>3</v>
      </c>
      <c r="D18" s="5" t="s">
        <v>52</v>
      </c>
      <c r="E18" s="5"/>
      <c r="F18" s="5"/>
      <c r="G18" s="5"/>
      <c r="H18" s="65">
        <f>SUM(H19:H24)</f>
        <v>0</v>
      </c>
    </row>
    <row r="19" spans="1:8" ht="38.25" outlineLevel="1" x14ac:dyDescent="0.2">
      <c r="A19" s="16" t="s">
        <v>6</v>
      </c>
      <c r="B19" s="61" t="s">
        <v>27</v>
      </c>
      <c r="C19" s="35" t="s">
        <v>62</v>
      </c>
      <c r="D19" s="22" t="s">
        <v>43</v>
      </c>
      <c r="E19" s="23" t="s">
        <v>39</v>
      </c>
      <c r="F19" s="4">
        <v>1</v>
      </c>
      <c r="G19" s="23"/>
      <c r="H19" s="58">
        <f t="shared" ref="H19:H21" si="4">CEILING(F19*G19,0.01)</f>
        <v>0</v>
      </c>
    </row>
    <row r="20" spans="1:8" ht="25.5" outlineLevel="1" x14ac:dyDescent="0.2">
      <c r="A20" s="16" t="s">
        <v>7</v>
      </c>
      <c r="B20" s="61" t="s">
        <v>27</v>
      </c>
      <c r="C20" s="35" t="s">
        <v>63</v>
      </c>
      <c r="D20" s="22" t="s">
        <v>8</v>
      </c>
      <c r="E20" s="23" t="s">
        <v>39</v>
      </c>
      <c r="F20" s="4">
        <v>1</v>
      </c>
      <c r="G20" s="23"/>
      <c r="H20" s="58">
        <f t="shared" si="4"/>
        <v>0</v>
      </c>
    </row>
    <row r="21" spans="1:8" ht="25.5" outlineLevel="1" x14ac:dyDescent="0.2">
      <c r="A21" s="16" t="s">
        <v>15</v>
      </c>
      <c r="B21" s="61" t="s">
        <v>27</v>
      </c>
      <c r="C21" s="35" t="s">
        <v>64</v>
      </c>
      <c r="D21" s="22" t="s">
        <v>16</v>
      </c>
      <c r="E21" s="23" t="s">
        <v>39</v>
      </c>
      <c r="F21" s="4">
        <v>1</v>
      </c>
      <c r="G21" s="23"/>
      <c r="H21" s="58">
        <f t="shared" si="4"/>
        <v>0</v>
      </c>
    </row>
    <row r="22" spans="1:8" ht="25.5" outlineLevel="1" x14ac:dyDescent="0.2">
      <c r="A22" s="16" t="s">
        <v>10</v>
      </c>
      <c r="B22" s="61" t="s">
        <v>27</v>
      </c>
      <c r="C22" s="35" t="s">
        <v>65</v>
      </c>
      <c r="D22" s="22" t="s">
        <v>48</v>
      </c>
      <c r="E22" s="23" t="s">
        <v>49</v>
      </c>
      <c r="F22" s="4">
        <v>1</v>
      </c>
      <c r="G22" s="23"/>
      <c r="H22" s="58">
        <f t="shared" ref="H22" si="5">CEILING(F22*G22,0.01)</f>
        <v>0</v>
      </c>
    </row>
    <row r="23" spans="1:8" ht="51" outlineLevel="1" x14ac:dyDescent="0.2">
      <c r="A23" s="16" t="s">
        <v>11</v>
      </c>
      <c r="B23" s="61" t="s">
        <v>27</v>
      </c>
      <c r="C23" s="35" t="s">
        <v>66</v>
      </c>
      <c r="D23" s="22" t="s">
        <v>12</v>
      </c>
      <c r="E23" s="23" t="s">
        <v>39</v>
      </c>
      <c r="F23" s="4">
        <v>1</v>
      </c>
      <c r="G23" s="23"/>
      <c r="H23" s="58">
        <f t="shared" ref="H23" si="6">CEILING(F23*G23,0.01)</f>
        <v>0</v>
      </c>
    </row>
    <row r="24" spans="1:8" outlineLevel="1" x14ac:dyDescent="0.2">
      <c r="A24" s="16" t="s">
        <v>9</v>
      </c>
      <c r="B24" s="61" t="s">
        <v>27</v>
      </c>
      <c r="C24" s="35" t="s">
        <v>67</v>
      </c>
      <c r="D24" s="22" t="s">
        <v>55</v>
      </c>
      <c r="E24" s="23" t="s">
        <v>39</v>
      </c>
      <c r="F24" s="4">
        <v>3</v>
      </c>
      <c r="G24" s="23"/>
      <c r="H24" s="58">
        <f t="shared" ref="H24" si="7">CEILING(F24*G24,0.01)</f>
        <v>0</v>
      </c>
    </row>
    <row r="25" spans="1:8" ht="13.5" thickBot="1" x14ac:dyDescent="0.25">
      <c r="C25" s="2"/>
      <c r="D25" s="30"/>
      <c r="E25" s="2"/>
      <c r="F25" s="2"/>
      <c r="G25" s="2"/>
      <c r="H25" s="2"/>
    </row>
    <row r="26" spans="1:8" ht="15.75" customHeight="1" thickBot="1" x14ac:dyDescent="0.25">
      <c r="A26" s="80"/>
      <c r="B26" s="81"/>
      <c r="C26" s="82" t="s">
        <v>23</v>
      </c>
      <c r="D26" s="83"/>
      <c r="E26" s="83"/>
      <c r="F26" s="83"/>
      <c r="G26" s="84"/>
      <c r="H26" s="21">
        <f>SUM(H10:H24)/2</f>
        <v>0</v>
      </c>
    </row>
    <row r="27" spans="1:8" x14ac:dyDescent="0.2">
      <c r="B27" s="53"/>
    </row>
    <row r="28" spans="1:8" x14ac:dyDescent="0.2">
      <c r="B28" s="53"/>
      <c r="C28" s="52" t="s">
        <v>68</v>
      </c>
      <c r="D28" s="52"/>
    </row>
    <row r="29" spans="1:8" x14ac:dyDescent="0.2">
      <c r="B29" s="53"/>
    </row>
  </sheetData>
  <mergeCells count="6">
    <mergeCell ref="A26:B26"/>
    <mergeCell ref="C3:H3"/>
    <mergeCell ref="C1:H1"/>
    <mergeCell ref="C26:G26"/>
    <mergeCell ref="D5:H5"/>
    <mergeCell ref="D6:H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5" orientation="portrait" r:id="rId1"/>
  <headerFooter alignWithMargins="0">
    <oddHeader>&amp;RFolha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Cronograma</vt:lpstr>
      <vt:lpstr>Orçamento</vt:lpstr>
      <vt:lpstr>Cronograma!Area_de_impressao</vt:lpstr>
      <vt:lpstr>Orçamento!Area_de_impressao</vt:lpstr>
      <vt:lpstr>Cronograma!Titulos_de_impressao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Salvador Noboa Filho</cp:lastModifiedBy>
  <cp:lastPrinted>2023-03-27T14:40:41Z</cp:lastPrinted>
  <dcterms:created xsi:type="dcterms:W3CDTF">2018-03-13T21:39:14Z</dcterms:created>
  <dcterms:modified xsi:type="dcterms:W3CDTF">2023-03-27T14:42:45Z</dcterms:modified>
</cp:coreProperties>
</file>